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ГТО\ОТЧЕТЫ\Рейтинги по работе МЦТ\2021 год\Итоговые за 2021 год\"/>
    </mc:Choice>
  </mc:AlternateContent>
  <bookViews>
    <workbookView xWindow="0" yWindow="0" windowWidth="20490" windowHeight="7155"/>
  </bookViews>
  <sheets>
    <sheet name="за 1 полугод. 2021 год " sheetId="10" r:id="rId1"/>
    <sheet name="за 2 кв. 2021 год  (2)" sheetId="11" r:id="rId2"/>
  </sheets>
  <definedNames>
    <definedName name="_xlnm._FilterDatabase" localSheetId="0" hidden="1">'за 1 полугод. 2021 год '!$A$5:$W$31</definedName>
    <definedName name="_xlnm._FilterDatabase" localSheetId="1" hidden="1">'за 2 кв. 2021 год  (2)'!$A$9:$W$35</definedName>
    <definedName name="_xlnm.Print_Area" localSheetId="0">'за 1 полугод. 2021 год '!$A$1:$X$38</definedName>
    <definedName name="_xlnm.Print_Area" localSheetId="1">'за 2 кв. 2021 год  (2)'!$A$1:$X$42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11" l="1"/>
  <c r="V13" i="11"/>
  <c r="V23" i="11"/>
  <c r="V27" i="11"/>
  <c r="V12" i="11"/>
  <c r="V24" i="11"/>
  <c r="V15" i="11"/>
  <c r="V16" i="11"/>
  <c r="V21" i="11"/>
  <c r="V14" i="11"/>
  <c r="V18" i="11"/>
  <c r="V28" i="11"/>
  <c r="V20" i="11"/>
  <c r="V22" i="11"/>
  <c r="V17" i="11"/>
  <c r="V19" i="11"/>
  <c r="V30" i="11"/>
  <c r="V26" i="11"/>
  <c r="V31" i="11"/>
  <c r="V29" i="11"/>
  <c r="V34" i="11"/>
  <c r="V32" i="11"/>
  <c r="V33" i="11"/>
  <c r="V35" i="11"/>
  <c r="N32" i="11" l="1"/>
  <c r="N20" i="11"/>
  <c r="N10" i="11"/>
  <c r="N35" i="11"/>
  <c r="N27" i="11"/>
  <c r="N30" i="11"/>
  <c r="N33" i="11"/>
  <c r="G16" i="11"/>
  <c r="G21" i="11"/>
  <c r="G17" i="11"/>
  <c r="G13" i="11"/>
  <c r="G14" i="11"/>
  <c r="G15" i="11"/>
  <c r="G28" i="11"/>
  <c r="G18" i="11"/>
  <c r="G19" i="11"/>
  <c r="G34" i="11"/>
  <c r="G26" i="11"/>
  <c r="G23" i="11"/>
  <c r="G25" i="11"/>
  <c r="G12" i="11"/>
  <c r="G31" i="11"/>
  <c r="G29" i="11"/>
  <c r="G22" i="11"/>
  <c r="G24" i="11"/>
  <c r="G32" i="11"/>
  <c r="G20" i="11"/>
  <c r="G10" i="11"/>
  <c r="G35" i="11"/>
  <c r="G27" i="11"/>
  <c r="G30" i="11"/>
  <c r="G33" i="11"/>
  <c r="N30" i="10"/>
  <c r="N7" i="10"/>
  <c r="N20" i="10"/>
  <c r="N9" i="10"/>
  <c r="N19" i="10"/>
  <c r="Q33" i="11"/>
  <c r="L33" i="11"/>
  <c r="I33" i="11"/>
  <c r="D33" i="11"/>
  <c r="Q30" i="11"/>
  <c r="L30" i="11"/>
  <c r="I30" i="11"/>
  <c r="D30" i="11"/>
  <c r="Q27" i="11"/>
  <c r="L27" i="11"/>
  <c r="I27" i="11"/>
  <c r="D27" i="11"/>
  <c r="Q35" i="11"/>
  <c r="L35" i="11"/>
  <c r="I35" i="11"/>
  <c r="D35" i="11"/>
  <c r="V10" i="11"/>
  <c r="Q10" i="11"/>
  <c r="L10" i="11"/>
  <c r="I10" i="11"/>
  <c r="D10" i="11"/>
  <c r="Q20" i="11"/>
  <c r="L20" i="11"/>
  <c r="I20" i="11"/>
  <c r="D20" i="11"/>
  <c r="Q32" i="11"/>
  <c r="L32" i="11"/>
  <c r="I32" i="11"/>
  <c r="D32" i="11"/>
  <c r="Q24" i="11"/>
  <c r="N24" i="11"/>
  <c r="L24" i="11"/>
  <c r="I24" i="11"/>
  <c r="D24" i="11"/>
  <c r="Q22" i="11"/>
  <c r="N22" i="11"/>
  <c r="L22" i="11"/>
  <c r="I22" i="11"/>
  <c r="D22" i="11"/>
  <c r="Q29" i="11"/>
  <c r="N29" i="11"/>
  <c r="L29" i="11"/>
  <c r="I29" i="11"/>
  <c r="D29" i="11"/>
  <c r="Q31" i="11"/>
  <c r="N31" i="11"/>
  <c r="L31" i="11"/>
  <c r="I31" i="11"/>
  <c r="D31" i="11"/>
  <c r="Q12" i="11"/>
  <c r="N12" i="11"/>
  <c r="L12" i="11"/>
  <c r="I12" i="11"/>
  <c r="D12" i="11"/>
  <c r="Q25" i="11"/>
  <c r="N25" i="11"/>
  <c r="L25" i="11"/>
  <c r="I25" i="11"/>
  <c r="D25" i="11"/>
  <c r="Q23" i="11"/>
  <c r="N23" i="11"/>
  <c r="L23" i="11"/>
  <c r="I23" i="11"/>
  <c r="D23" i="11"/>
  <c r="Q26" i="11"/>
  <c r="N26" i="11"/>
  <c r="L26" i="11"/>
  <c r="I26" i="11"/>
  <c r="D26" i="11"/>
  <c r="Q34" i="11"/>
  <c r="N34" i="11"/>
  <c r="L34" i="11"/>
  <c r="I34" i="11"/>
  <c r="D34" i="11"/>
  <c r="Q19" i="11"/>
  <c r="N19" i="11"/>
  <c r="L19" i="11"/>
  <c r="I19" i="11"/>
  <c r="D19" i="11"/>
  <c r="Q18" i="11"/>
  <c r="N18" i="11"/>
  <c r="L18" i="11"/>
  <c r="I18" i="11"/>
  <c r="D18" i="11"/>
  <c r="Q28" i="11"/>
  <c r="N28" i="11"/>
  <c r="L28" i="11"/>
  <c r="I28" i="11"/>
  <c r="D28" i="11"/>
  <c r="Q15" i="11"/>
  <c r="N15" i="11"/>
  <c r="L15" i="11"/>
  <c r="I15" i="11"/>
  <c r="D15" i="11"/>
  <c r="Q14" i="11"/>
  <c r="N14" i="11"/>
  <c r="L14" i="11"/>
  <c r="I14" i="11"/>
  <c r="D14" i="11"/>
  <c r="Q13" i="11"/>
  <c r="N13" i="11"/>
  <c r="L13" i="11"/>
  <c r="I13" i="11"/>
  <c r="D13" i="11"/>
  <c r="Q17" i="11"/>
  <c r="N17" i="11"/>
  <c r="L17" i="11"/>
  <c r="I17" i="11"/>
  <c r="D17" i="11"/>
  <c r="Q21" i="11"/>
  <c r="N21" i="11"/>
  <c r="L21" i="11"/>
  <c r="I21" i="11"/>
  <c r="D21" i="11"/>
  <c r="Q16" i="11"/>
  <c r="N16" i="11"/>
  <c r="L16" i="11"/>
  <c r="I16" i="11"/>
  <c r="D16" i="11"/>
  <c r="Q11" i="11"/>
  <c r="N11" i="11"/>
  <c r="L11" i="11"/>
  <c r="I11" i="11"/>
  <c r="G11" i="11"/>
  <c r="D11" i="11"/>
  <c r="H21" i="11" l="1"/>
  <c r="R11" i="11"/>
  <c r="S21" i="11"/>
  <c r="S17" i="11"/>
  <c r="E13" i="11"/>
  <c r="S14" i="11"/>
  <c r="S28" i="11"/>
  <c r="R21" i="11"/>
  <c r="E21" i="11"/>
  <c r="M21" i="11"/>
  <c r="H13" i="11"/>
  <c r="H11" i="11"/>
  <c r="J21" i="11"/>
  <c r="J13" i="11"/>
  <c r="E30" i="11"/>
  <c r="E35" i="11"/>
  <c r="E10" i="11"/>
  <c r="E32" i="11"/>
  <c r="E22" i="11"/>
  <c r="E31" i="11"/>
  <c r="E25" i="11"/>
  <c r="E26" i="11"/>
  <c r="J30" i="11"/>
  <c r="J35" i="11"/>
  <c r="J10" i="11"/>
  <c r="J32" i="11"/>
  <c r="J22" i="11"/>
  <c r="J31" i="11"/>
  <c r="J25" i="11"/>
  <c r="J26" i="11"/>
  <c r="M30" i="11"/>
  <c r="M35" i="11"/>
  <c r="M10" i="11"/>
  <c r="M32" i="11"/>
  <c r="M22" i="11"/>
  <c r="M31" i="11"/>
  <c r="M25" i="11"/>
  <c r="M26" i="11"/>
  <c r="M19" i="11"/>
  <c r="E16" i="11"/>
  <c r="H16" i="11"/>
  <c r="M16" i="11"/>
  <c r="S16" i="11"/>
  <c r="H17" i="11"/>
  <c r="M17" i="11"/>
  <c r="M13" i="11"/>
  <c r="E11" i="11"/>
  <c r="J11" i="11"/>
  <c r="M11" i="11"/>
  <c r="R27" i="11"/>
  <c r="R10" i="11"/>
  <c r="R20" i="11"/>
  <c r="R24" i="11"/>
  <c r="R29" i="11"/>
  <c r="R12" i="11"/>
  <c r="R23" i="11"/>
  <c r="R34" i="11"/>
  <c r="S11" i="11"/>
  <c r="R16" i="11"/>
  <c r="R17" i="11"/>
  <c r="R13" i="11"/>
  <c r="E15" i="11"/>
  <c r="J15" i="11"/>
  <c r="R15" i="11"/>
  <c r="E18" i="11"/>
  <c r="J18" i="11"/>
  <c r="R18" i="11"/>
  <c r="R19" i="11"/>
  <c r="E34" i="11"/>
  <c r="J34" i="11"/>
  <c r="R26" i="11"/>
  <c r="E23" i="11"/>
  <c r="J23" i="11"/>
  <c r="R25" i="11"/>
  <c r="E12" i="11"/>
  <c r="J12" i="11"/>
  <c r="R31" i="11"/>
  <c r="E29" i="11"/>
  <c r="J29" i="11"/>
  <c r="R22" i="11"/>
  <c r="E24" i="11"/>
  <c r="J24" i="11"/>
  <c r="R32" i="11"/>
  <c r="E20" i="11"/>
  <c r="J20" i="11"/>
  <c r="R35" i="11"/>
  <c r="E27" i="11"/>
  <c r="J27" i="11"/>
  <c r="R30" i="11"/>
  <c r="E33" i="11"/>
  <c r="J33" i="11"/>
  <c r="R33" i="11"/>
  <c r="H30" i="11"/>
  <c r="H35" i="11"/>
  <c r="H10" i="11"/>
  <c r="H32" i="11"/>
  <c r="H22" i="11"/>
  <c r="H31" i="11"/>
  <c r="H25" i="11"/>
  <c r="H26" i="11"/>
  <c r="J16" i="11"/>
  <c r="E17" i="11"/>
  <c r="J17" i="11"/>
  <c r="S13" i="11"/>
  <c r="E14" i="11"/>
  <c r="H14" i="11"/>
  <c r="J14" i="11"/>
  <c r="M14" i="11"/>
  <c r="R14" i="11"/>
  <c r="H15" i="11"/>
  <c r="M15" i="11"/>
  <c r="S15" i="11"/>
  <c r="E28" i="11"/>
  <c r="H28" i="11"/>
  <c r="J28" i="11"/>
  <c r="M28" i="11"/>
  <c r="R28" i="11"/>
  <c r="H18" i="11"/>
  <c r="M18" i="11"/>
  <c r="S18" i="11"/>
  <c r="E19" i="11"/>
  <c r="H19" i="11"/>
  <c r="J19" i="11"/>
  <c r="H34" i="11"/>
  <c r="M34" i="11"/>
  <c r="S34" i="11"/>
  <c r="H23" i="11"/>
  <c r="M23" i="11"/>
  <c r="S23" i="11"/>
  <c r="H12" i="11"/>
  <c r="M12" i="11"/>
  <c r="S12" i="11"/>
  <c r="H29" i="11"/>
  <c r="M29" i="11"/>
  <c r="S29" i="11"/>
  <c r="H24" i="11"/>
  <c r="M24" i="11"/>
  <c r="S24" i="11"/>
  <c r="H20" i="11"/>
  <c r="M20" i="11"/>
  <c r="S20" i="11"/>
  <c r="S10" i="11"/>
  <c r="H27" i="11"/>
  <c r="M27" i="11"/>
  <c r="S27" i="11"/>
  <c r="H33" i="11"/>
  <c r="M33" i="11"/>
  <c r="S19" i="11"/>
  <c r="S26" i="11"/>
  <c r="S25" i="11"/>
  <c r="S31" i="11"/>
  <c r="S22" i="11"/>
  <c r="S32" i="11"/>
  <c r="S35" i="11"/>
  <c r="T35" i="11" s="1"/>
  <c r="S30" i="11"/>
  <c r="S33" i="11"/>
  <c r="T33" i="11" s="1"/>
  <c r="V7" i="10"/>
  <c r="V12" i="10"/>
  <c r="V9" i="10"/>
  <c r="V28" i="10"/>
  <c r="V23" i="10"/>
  <c r="V22" i="10"/>
  <c r="V11" i="10"/>
  <c r="V10" i="10"/>
  <c r="V14" i="10"/>
  <c r="V24" i="10"/>
  <c r="V13" i="10"/>
  <c r="V16" i="10"/>
  <c r="V19" i="10"/>
  <c r="V25" i="10"/>
  <c r="V18" i="10"/>
  <c r="V20" i="10"/>
  <c r="V26" i="10"/>
  <c r="V8" i="10"/>
  <c r="V15" i="10"/>
  <c r="V29" i="10"/>
  <c r="T22" i="11" l="1"/>
  <c r="T25" i="11"/>
  <c r="T19" i="11"/>
  <c r="T10" i="11"/>
  <c r="T24" i="11"/>
  <c r="T12" i="11"/>
  <c r="W12" i="11" s="1"/>
  <c r="T34" i="11"/>
  <c r="T18" i="11"/>
  <c r="W18" i="11" s="1"/>
  <c r="T15" i="11"/>
  <c r="T13" i="11"/>
  <c r="W13" i="11" s="1"/>
  <c r="W33" i="11"/>
  <c r="W15" i="11"/>
  <c r="T11" i="11"/>
  <c r="W35" i="11"/>
  <c r="T21" i="11"/>
  <c r="W21" i="11" s="1"/>
  <c r="T14" i="11"/>
  <c r="T30" i="11"/>
  <c r="T32" i="11"/>
  <c r="W32" i="11" s="1"/>
  <c r="T31" i="11"/>
  <c r="W31" i="11" s="1"/>
  <c r="T26" i="11"/>
  <c r="W26" i="11" s="1"/>
  <c r="T27" i="11"/>
  <c r="T20" i="11"/>
  <c r="W20" i="11" s="1"/>
  <c r="T29" i="11"/>
  <c r="W29" i="11" s="1"/>
  <c r="T23" i="11"/>
  <c r="W23" i="11" s="1"/>
  <c r="W19" i="11"/>
  <c r="W14" i="11"/>
  <c r="W27" i="11"/>
  <c r="W24" i="11"/>
  <c r="W34" i="11"/>
  <c r="W11" i="11"/>
  <c r="T16" i="11"/>
  <c r="W16" i="11" s="1"/>
  <c r="W25" i="11"/>
  <c r="W22" i="11"/>
  <c r="W10" i="11"/>
  <c r="W30" i="11"/>
  <c r="T17" i="11"/>
  <c r="W17" i="11" s="1"/>
  <c r="T28" i="11"/>
  <c r="W28" i="11" s="1"/>
  <c r="V6" i="10"/>
  <c r="V27" i="10"/>
  <c r="V17" i="10"/>
  <c r="V21" i="10"/>
  <c r="V30" i="10"/>
  <c r="V31" i="10"/>
  <c r="N28" i="10" l="1"/>
  <c r="N12" i="10"/>
  <c r="N23" i="10"/>
  <c r="N13" i="10"/>
  <c r="N14" i="10"/>
  <c r="N10" i="10"/>
  <c r="N22" i="10"/>
  <c r="N16" i="10"/>
  <c r="N24" i="10"/>
  <c r="N11" i="10"/>
  <c r="N25" i="10"/>
  <c r="N26" i="10"/>
  <c r="N29" i="10"/>
  <c r="N8" i="10"/>
  <c r="N15" i="10"/>
  <c r="N18" i="10"/>
  <c r="N17" i="10"/>
  <c r="N27" i="10"/>
  <c r="N21" i="10"/>
  <c r="N31" i="10"/>
  <c r="Q24" i="10" l="1"/>
  <c r="L24" i="10"/>
  <c r="I24" i="10"/>
  <c r="G24" i="10"/>
  <c r="D24" i="10"/>
  <c r="Q18" i="10"/>
  <c r="L18" i="10"/>
  <c r="I18" i="10"/>
  <c r="G18" i="10"/>
  <c r="D18" i="10"/>
  <c r="Q31" i="10"/>
  <c r="L31" i="10"/>
  <c r="I31" i="10"/>
  <c r="G31" i="10"/>
  <c r="D31" i="10"/>
  <c r="Q28" i="10"/>
  <c r="L28" i="10"/>
  <c r="I28" i="10"/>
  <c r="G28" i="10"/>
  <c r="D28" i="10"/>
  <c r="Q25" i="10"/>
  <c r="L25" i="10"/>
  <c r="I25" i="10"/>
  <c r="G25" i="10"/>
  <c r="D25" i="10"/>
  <c r="Q26" i="10"/>
  <c r="L26" i="10"/>
  <c r="I26" i="10"/>
  <c r="G26" i="10"/>
  <c r="D26" i="10"/>
  <c r="Q29" i="10"/>
  <c r="L29" i="10"/>
  <c r="I29" i="10"/>
  <c r="G29" i="10"/>
  <c r="D29" i="10"/>
  <c r="Q27" i="10"/>
  <c r="L27" i="10"/>
  <c r="I27" i="10"/>
  <c r="G27" i="10"/>
  <c r="D27" i="10"/>
  <c r="Q21" i="10"/>
  <c r="L21" i="10"/>
  <c r="I21" i="10"/>
  <c r="G21" i="10"/>
  <c r="D21" i="10"/>
  <c r="Q17" i="10"/>
  <c r="L17" i="10"/>
  <c r="I17" i="10"/>
  <c r="G17" i="10"/>
  <c r="D17" i="10"/>
  <c r="Q30" i="10"/>
  <c r="L30" i="10"/>
  <c r="I30" i="10"/>
  <c r="G30" i="10"/>
  <c r="D30" i="10"/>
  <c r="Q9" i="10"/>
  <c r="L9" i="10"/>
  <c r="I9" i="10"/>
  <c r="G9" i="10"/>
  <c r="D9" i="10"/>
  <c r="Q15" i="10"/>
  <c r="L15" i="10"/>
  <c r="I15" i="10"/>
  <c r="G15" i="10"/>
  <c r="D15" i="10"/>
  <c r="Q23" i="10"/>
  <c r="L23" i="10"/>
  <c r="I23" i="10"/>
  <c r="G23" i="10"/>
  <c r="D23" i="10"/>
  <c r="Q14" i="10"/>
  <c r="L14" i="10"/>
  <c r="I14" i="10"/>
  <c r="G14" i="10"/>
  <c r="D14" i="10"/>
  <c r="Q16" i="10"/>
  <c r="L16" i="10"/>
  <c r="I16" i="10"/>
  <c r="G16" i="10"/>
  <c r="D16" i="10"/>
  <c r="Q8" i="10"/>
  <c r="L8" i="10"/>
  <c r="I8" i="10"/>
  <c r="G8" i="10"/>
  <c r="D8" i="10"/>
  <c r="Q12" i="10"/>
  <c r="L12" i="10"/>
  <c r="I12" i="10"/>
  <c r="G12" i="10"/>
  <c r="D12" i="10"/>
  <c r="Q13" i="10"/>
  <c r="L13" i="10"/>
  <c r="I13" i="10"/>
  <c r="G13" i="10"/>
  <c r="D13" i="10"/>
  <c r="Q10" i="10"/>
  <c r="L10" i="10"/>
  <c r="I10" i="10"/>
  <c r="G10" i="10"/>
  <c r="D10" i="10"/>
  <c r="Q22" i="10"/>
  <c r="L22" i="10"/>
  <c r="I22" i="10"/>
  <c r="G22" i="10"/>
  <c r="D22" i="10"/>
  <c r="Q11" i="10"/>
  <c r="L11" i="10"/>
  <c r="I11" i="10"/>
  <c r="G11" i="10"/>
  <c r="D11" i="10"/>
  <c r="Q20" i="10"/>
  <c r="L20" i="10"/>
  <c r="I20" i="10"/>
  <c r="G20" i="10"/>
  <c r="D20" i="10"/>
  <c r="Q19" i="10"/>
  <c r="L19" i="10"/>
  <c r="I19" i="10"/>
  <c r="G19" i="10"/>
  <c r="D19" i="10"/>
  <c r="Q6" i="10"/>
  <c r="N6" i="10"/>
  <c r="L6" i="10"/>
  <c r="I6" i="10"/>
  <c r="G6" i="10"/>
  <c r="D6" i="10"/>
  <c r="Q7" i="10"/>
  <c r="L7" i="10"/>
  <c r="I7" i="10"/>
  <c r="G7" i="10"/>
  <c r="H7" i="10" s="1"/>
  <c r="D7" i="10"/>
  <c r="H30" i="10" l="1"/>
  <c r="M11" i="10"/>
  <c r="M8" i="10"/>
  <c r="M10" i="10"/>
  <c r="M13" i="10"/>
  <c r="M14" i="10"/>
  <c r="M27" i="10"/>
  <c r="M17" i="10"/>
  <c r="M9" i="10"/>
  <c r="M25" i="10"/>
  <c r="M21" i="10"/>
  <c r="M23" i="10"/>
  <c r="M31" i="10"/>
  <c r="M28" i="10"/>
  <c r="M15" i="10"/>
  <c r="M12" i="10"/>
  <c r="M22" i="10"/>
  <c r="M16" i="10"/>
  <c r="M20" i="10"/>
  <c r="M19" i="10"/>
  <c r="M26" i="10"/>
  <c r="M18" i="10"/>
  <c r="M29" i="10"/>
  <c r="M7" i="10"/>
  <c r="M24" i="10"/>
  <c r="M30" i="10"/>
  <c r="H31" i="10"/>
  <c r="H24" i="10"/>
  <c r="H28" i="10"/>
  <c r="H29" i="10"/>
  <c r="H23" i="10"/>
  <c r="J16" i="10"/>
  <c r="J20" i="10"/>
  <c r="J19" i="10"/>
  <c r="J26" i="10"/>
  <c r="J18" i="10"/>
  <c r="J29" i="10"/>
  <c r="J7" i="10"/>
  <c r="J24" i="10"/>
  <c r="J30" i="10"/>
  <c r="J9" i="10"/>
  <c r="J25" i="10"/>
  <c r="J21" i="10"/>
  <c r="J23" i="10"/>
  <c r="J28" i="10"/>
  <c r="J27" i="10"/>
  <c r="J17" i="10"/>
  <c r="J31" i="10"/>
  <c r="H6" i="10"/>
  <c r="H20" i="10"/>
  <c r="H11" i="10"/>
  <c r="H22" i="10"/>
  <c r="H10" i="10"/>
  <c r="H13" i="10"/>
  <c r="H12" i="10"/>
  <c r="H8" i="10"/>
  <c r="H16" i="10"/>
  <c r="H14" i="10"/>
  <c r="H15" i="10"/>
  <c r="H9" i="10"/>
  <c r="H17" i="10"/>
  <c r="H21" i="10"/>
  <c r="H27" i="10"/>
  <c r="H26" i="10"/>
  <c r="H25" i="10"/>
  <c r="J6" i="10"/>
  <c r="H19" i="10"/>
  <c r="J11" i="10"/>
  <c r="J22" i="10"/>
  <c r="J10" i="10"/>
  <c r="J13" i="10"/>
  <c r="J12" i="10"/>
  <c r="J8" i="10"/>
  <c r="J14" i="10"/>
  <c r="J15" i="10"/>
  <c r="E24" i="10"/>
  <c r="R20" i="10"/>
  <c r="S7" i="10"/>
  <c r="R6" i="10"/>
  <c r="S19" i="10"/>
  <c r="M6" i="10"/>
  <c r="E6" i="10"/>
  <c r="E11" i="10"/>
  <c r="E20" i="10"/>
  <c r="E7" i="10"/>
  <c r="R7" i="10"/>
  <c r="S24" i="10"/>
  <c r="R18" i="10"/>
  <c r="S31" i="10"/>
  <c r="R28" i="10"/>
  <c r="S25" i="10"/>
  <c r="R26" i="10"/>
  <c r="S29" i="10"/>
  <c r="R27" i="10"/>
  <c r="S21" i="10"/>
  <c r="R17" i="10"/>
  <c r="S30" i="10"/>
  <c r="R9" i="10"/>
  <c r="S15" i="10"/>
  <c r="R23" i="10"/>
  <c r="S14" i="10"/>
  <c r="R16" i="10"/>
  <c r="S8" i="10"/>
  <c r="R12" i="10"/>
  <c r="S13" i="10"/>
  <c r="R10" i="10"/>
  <c r="S22" i="10"/>
  <c r="R11" i="10"/>
  <c r="S6" i="10"/>
  <c r="E19" i="10"/>
  <c r="R19" i="10"/>
  <c r="S20" i="10"/>
  <c r="E10" i="10"/>
  <c r="E12" i="10"/>
  <c r="E16" i="10"/>
  <c r="E23" i="10"/>
  <c r="E9" i="10"/>
  <c r="E17" i="10"/>
  <c r="E27" i="10"/>
  <c r="E26" i="10"/>
  <c r="E28" i="10"/>
  <c r="E18" i="10"/>
  <c r="S11" i="10"/>
  <c r="E22" i="10"/>
  <c r="R22" i="10"/>
  <c r="S10" i="10"/>
  <c r="E13" i="10"/>
  <c r="R13" i="10"/>
  <c r="S12" i="10"/>
  <c r="E8" i="10"/>
  <c r="R8" i="10"/>
  <c r="S16" i="10"/>
  <c r="E14" i="10"/>
  <c r="R14" i="10"/>
  <c r="S23" i="10"/>
  <c r="E15" i="10"/>
  <c r="R15" i="10"/>
  <c r="S9" i="10"/>
  <c r="E30" i="10"/>
  <c r="R30" i="10"/>
  <c r="S17" i="10"/>
  <c r="E21" i="10"/>
  <c r="R21" i="10"/>
  <c r="S27" i="10"/>
  <c r="E29" i="10"/>
  <c r="R29" i="10"/>
  <c r="S26" i="10"/>
  <c r="E25" i="10"/>
  <c r="R25" i="10"/>
  <c r="S28" i="10"/>
  <c r="E31" i="10"/>
  <c r="R31" i="10"/>
  <c r="H18" i="10"/>
  <c r="S18" i="10"/>
  <c r="R24" i="10"/>
  <c r="T18" i="10" l="1"/>
  <c r="W18" i="10" s="1"/>
  <c r="T7" i="10"/>
  <c r="W7" i="10" s="1"/>
  <c r="T28" i="10"/>
  <c r="W28" i="10" s="1"/>
  <c r="T26" i="10"/>
  <c r="W26" i="10" s="1"/>
  <c r="T27" i="10"/>
  <c r="W27" i="10" s="1"/>
  <c r="T17" i="10"/>
  <c r="W17" i="10" s="1"/>
  <c r="T9" i="10"/>
  <c r="W9" i="10" s="1"/>
  <c r="T23" i="10"/>
  <c r="W23" i="10" s="1"/>
  <c r="T16" i="10"/>
  <c r="W16" i="10" s="1"/>
  <c r="T12" i="10"/>
  <c r="W12" i="10" s="1"/>
  <c r="T10" i="10"/>
  <c r="W10" i="10" s="1"/>
  <c r="T11" i="10"/>
  <c r="W11" i="10" s="1"/>
  <c r="T20" i="10"/>
  <c r="W20" i="10" s="1"/>
  <c r="T6" i="10"/>
  <c r="W6" i="10" s="1"/>
  <c r="T22" i="10"/>
  <c r="W22" i="10" s="1"/>
  <c r="T13" i="10"/>
  <c r="W13" i="10" s="1"/>
  <c r="T8" i="10"/>
  <c r="W8" i="10" s="1"/>
  <c r="T14" i="10"/>
  <c r="W14" i="10" s="1"/>
  <c r="T15" i="10"/>
  <c r="W15" i="10" s="1"/>
  <c r="T30" i="10"/>
  <c r="W30" i="10" s="1"/>
  <c r="T21" i="10"/>
  <c r="W21" i="10" s="1"/>
  <c r="T29" i="10"/>
  <c r="W29" i="10" s="1"/>
  <c r="T25" i="10"/>
  <c r="W25" i="10" s="1"/>
  <c r="T31" i="10"/>
  <c r="W31" i="10" s="1"/>
  <c r="T24" i="10"/>
  <c r="W24" i="10" s="1"/>
  <c r="T19" i="10"/>
  <c r="W19" i="10" s="1"/>
</calcChain>
</file>

<file path=xl/sharedStrings.xml><?xml version="1.0" encoding="utf-8"?>
<sst xmlns="http://schemas.openxmlformats.org/spreadsheetml/2006/main" count="132" uniqueCount="67">
  <si>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</si>
  <si>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</si>
  <si>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</si>
  <si>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</si>
  <si>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</si>
  <si>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</si>
  <si>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</si>
  <si>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</si>
  <si>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</si>
  <si>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</si>
  <si>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</si>
  <si>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</si>
  <si>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</si>
  <si>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</si>
  <si>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</si>
  <si>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</si>
  <si>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</si>
  <si>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</si>
  <si>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</si>
  <si>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</si>
  <si>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</si>
  <si>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</si>
  <si>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</si>
  <si>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</si>
  <si>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</si>
  <si>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</si>
  <si>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</si>
  <si>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</si>
  <si>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</si>
  <si>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</si>
  <si>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</si>
  <si>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</si>
  <si>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</si>
  <si>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</si>
  <si>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</si>
  <si>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</si>
  <si>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</si>
  <si>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</si>
  <si>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</si>
  <si>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</si>
  <si>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</si>
  <si>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</si>
  <si>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</si>
  <si>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 xml:space="preserve">Приложение 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</si>
  <si>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</si>
  <si>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</si>
  <si>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</si>
  <si>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</si>
  <si>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</si>
  <si>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</si>
  <si>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>от "___"___________2021 года, № _______</t>
  </si>
  <si>
    <t xml:space="preserve">Место в рейтинге </t>
  </si>
  <si>
    <t xml:space="preserve">к письму Управления по физической культуре </t>
  </si>
  <si>
    <t>и спорту Курганской области</t>
  </si>
  <si>
    <r>
      <t xml:space="preserve"> </t>
    </r>
    <r>
      <rPr>
        <b/>
        <sz val="26"/>
        <color theme="1"/>
        <rFont val="Calibri"/>
        <family val="2"/>
        <charset val="204"/>
      </rPr>
      <t>*1349</t>
    </r>
    <r>
      <rPr>
        <b/>
        <sz val="26"/>
        <color theme="1"/>
        <rFont val="Arial"/>
        <family val="2"/>
        <charset val="204"/>
      </rPr>
      <t xml:space="preserve"> </t>
    </r>
    <r>
      <rPr>
        <sz val="26"/>
        <color theme="1"/>
        <rFont val="Arial"/>
        <family val="2"/>
        <charset val="204"/>
      </rPr>
      <t>человек - количество зарегистрированных на сайте ВФСК ГТО, которое нельзя отнести к определенному району или городу</t>
    </r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</si>
  <si>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2020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768 963 </t>
    </r>
    <r>
      <rPr>
        <b/>
        <i/>
        <sz val="18"/>
        <color theme="1"/>
        <rFont val="Arial"/>
        <family val="2"/>
        <charset val="204"/>
      </rPr>
      <t>чел.)</t>
    </r>
  </si>
  <si>
    <t>Рейтинг деятельности муниципальных центров тестирования Курганской области по итогу 1 полугодия 2021 года</t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</si>
  <si>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</t>
    </r>
    <r>
      <rPr>
        <b/>
        <sz val="18"/>
        <rFont val="Arial"/>
        <family val="2"/>
        <charset val="204"/>
      </rPr>
      <t>(1384 статьи)</t>
    </r>
  </si>
  <si>
    <r>
      <t xml:space="preserve">Население, принявшее участие в выполнении нормативов испытаний (тестов) комплекса ГТО         </t>
    </r>
    <r>
      <rPr>
        <b/>
        <sz val="18"/>
        <rFont val="Arial"/>
        <family val="2"/>
        <charset val="204"/>
      </rPr>
      <t xml:space="preserve">  (9970 чел.)</t>
    </r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</si>
  <si>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7 июля 2021 года 113 252 человека)</t>
    </r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</si>
  <si>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(1764 знака)</t>
    </r>
  </si>
  <si>
    <r>
      <t xml:space="preserve">Население, принявшее участие в выполнении нормативов испытаний (тестов) комплекса ГТО         </t>
    </r>
    <r>
      <rPr>
        <b/>
        <sz val="18"/>
        <rFont val="Arial"/>
        <family val="2"/>
        <charset val="204"/>
      </rPr>
      <t xml:space="preserve">  (6004 чел.)</t>
    </r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</si>
  <si>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(1211 знаков)</t>
    </r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</si>
  <si>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</t>
    </r>
    <r>
      <rPr>
        <b/>
        <sz val="18"/>
        <rFont val="Arial"/>
        <family val="2"/>
        <charset val="204"/>
      </rPr>
      <t>(703 статьи)</t>
    </r>
  </si>
  <si>
    <t>Чем больше баллов набирает муниципальное образование, тем выше место оно занимает в рейтинге ГТО.</t>
  </si>
  <si>
    <t>Рейтинг деятельности муниципальных центров тестирования Курганской области за 2 квартал 2021 года</t>
  </si>
  <si>
    <t xml:space="preserve">Звериноголовский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</si>
</sst>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39"/>
  <sheetViews>
    <sheetView showGridLines="0" tabSelected="1" view="pageBreakPreview" topLeftCell="E1" zoomScale="42" zoomScaleNormal="33" zoomScaleSheetLayoutView="42" zoomScalePageLayoutView="40" workbookViewId="0">
      <selection activeCell="Q2" sqref="Q2:X5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9" customHeight="1" x14ac:dyDescent="0.55000000000000004">
      <c r="P2" s="28"/>
      <c r="Q2" s="28"/>
    </row>
    <row r="3" spans="1:240" ht="49.5" customHeight="1" thickBot="1" x14ac:dyDescent="0.3">
      <c r="A3" s="44" t="s">
        <v>56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0" s="2" customFormat="1" ht="26.25" customHeight="1" x14ac:dyDescent="0.25">
      <c r="A4" s="45" t="s">
        <v>38</v>
      </c>
      <c r="B4" s="30"/>
      <c r="C4" s="30"/>
      <c r="D4" s="31" t="s">
        <v>0</v>
      </c>
      <c r="E4" s="31"/>
      <c r="F4" s="30"/>
      <c r="G4" s="31" t="s">
        <v>1</v>
      </c>
      <c r="H4" s="31"/>
      <c r="I4" s="31" t="s">
        <v>2</v>
      </c>
      <c r="J4" s="31"/>
      <c r="K4" s="30"/>
      <c r="L4" s="31" t="s">
        <v>3</v>
      </c>
      <c r="M4" s="31"/>
      <c r="N4" s="31" t="s">
        <v>4</v>
      </c>
      <c r="O4" s="31"/>
      <c r="P4" s="30"/>
      <c r="Q4" s="30"/>
      <c r="R4" s="31" t="s">
        <v>5</v>
      </c>
      <c r="S4" s="32"/>
      <c r="T4" s="31"/>
      <c r="U4" s="31" t="s">
        <v>6</v>
      </c>
      <c r="V4" s="31"/>
      <c r="W4" s="33"/>
      <c r="X4" s="3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</row>
    <row r="5" spans="1:240" s="2" customFormat="1" ht="409.5" customHeight="1" x14ac:dyDescent="0.25">
      <c r="A5" s="46"/>
      <c r="B5" s="30" t="s">
        <v>55</v>
      </c>
      <c r="C5" s="30" t="s">
        <v>59</v>
      </c>
      <c r="D5" s="35" t="s">
        <v>44</v>
      </c>
      <c r="E5" s="36" t="s">
        <v>7</v>
      </c>
      <c r="F5" s="30" t="s">
        <v>58</v>
      </c>
      <c r="G5" s="35" t="s">
        <v>45</v>
      </c>
      <c r="H5" s="36" t="s">
        <v>7</v>
      </c>
      <c r="I5" s="35" t="s">
        <v>46</v>
      </c>
      <c r="J5" s="36" t="s">
        <v>7</v>
      </c>
      <c r="K5" s="30" t="s">
        <v>60</v>
      </c>
      <c r="L5" s="35" t="s">
        <v>47</v>
      </c>
      <c r="M5" s="36" t="s">
        <v>7</v>
      </c>
      <c r="N5" s="35" t="s">
        <v>8</v>
      </c>
      <c r="O5" s="36" t="s">
        <v>7</v>
      </c>
      <c r="P5" s="30" t="s">
        <v>9</v>
      </c>
      <c r="Q5" s="30" t="s">
        <v>10</v>
      </c>
      <c r="R5" s="35" t="s">
        <v>48</v>
      </c>
      <c r="S5" s="32"/>
      <c r="T5" s="36" t="s">
        <v>7</v>
      </c>
      <c r="U5" s="35" t="s">
        <v>57</v>
      </c>
      <c r="V5" s="36" t="s">
        <v>7</v>
      </c>
      <c r="W5" s="42" t="s">
        <v>11</v>
      </c>
      <c r="X5" s="34" t="s">
        <v>51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</row>
    <row r="6" spans="1:240" ht="37.5" customHeight="1" x14ac:dyDescent="0.25">
      <c r="A6" s="40" t="s">
        <v>16</v>
      </c>
      <c r="B6" s="11">
        <v>17808</v>
      </c>
      <c r="C6" s="11">
        <v>2810</v>
      </c>
      <c r="D6" s="12">
        <f t="shared" ref="D6:D31" si="0">C6/B6</f>
        <v>0.15779424977538184</v>
      </c>
      <c r="E6" s="13">
        <f>RANK(D6,D:D,1)</f>
        <v>13</v>
      </c>
      <c r="F6" s="11">
        <v>307</v>
      </c>
      <c r="G6" s="12">
        <f t="shared" ref="G6:G31" si="1">F6/C6</f>
        <v>0.10925266903914591</v>
      </c>
      <c r="H6" s="13">
        <f>RANK(G6,G:G,1)</f>
        <v>16</v>
      </c>
      <c r="I6" s="12">
        <f t="shared" ref="I6:I31" si="2">F6/B6</f>
        <v>1.7239442946990115E-2</v>
      </c>
      <c r="J6" s="13">
        <f>RANK(I6,I:I,1)</f>
        <v>15</v>
      </c>
      <c r="K6" s="11">
        <v>68</v>
      </c>
      <c r="L6" s="12">
        <f t="shared" ref="L6:L31" si="3">K6/B6</f>
        <v>3.8185085354896678E-3</v>
      </c>
      <c r="M6" s="14">
        <f>RANK(L6,L:L,1)</f>
        <v>24</v>
      </c>
      <c r="N6" s="12">
        <f t="shared" ref="N6:N31" si="4">K6/F6</f>
        <v>0.22149837133550487</v>
      </c>
      <c r="O6" s="14">
        <v>20</v>
      </c>
      <c r="P6" s="19">
        <v>2</v>
      </c>
      <c r="Q6" s="11">
        <f t="shared" ref="Q6:Q31" si="5">IFERROR(ROUNDUP(B6/P6,0),0)</f>
        <v>8904</v>
      </c>
      <c r="R6" s="12">
        <f>Q6/SUM(Q$2:Q$24)</f>
        <v>3.6495991343268898E-2</v>
      </c>
      <c r="S6" s="16">
        <f>IF(Q6/SUM(Q$2:Q$24)=0,1,Q6/SUM(Q$2:Q$24))</f>
        <v>3.6495991343268898E-2</v>
      </c>
      <c r="T6" s="14">
        <f>IF(S6=1,0,RANK(S6,S:S,0))</f>
        <v>24</v>
      </c>
      <c r="U6" s="17">
        <v>71</v>
      </c>
      <c r="V6" s="13">
        <f>RANK(U6,U:U,1)</f>
        <v>25</v>
      </c>
      <c r="W6" s="18">
        <f t="shared" ref="W6:W31" si="6">SUM(E6,H6,J6,M6,O6,V6,T6)</f>
        <v>137</v>
      </c>
      <c r="X6" s="29">
        <v>1</v>
      </c>
    </row>
    <row r="7" spans="1:240" ht="37.5" customHeight="1" x14ac:dyDescent="0.25">
      <c r="A7" s="40" t="s">
        <v>29</v>
      </c>
      <c r="B7" s="11">
        <v>6764</v>
      </c>
      <c r="C7" s="11">
        <v>1461</v>
      </c>
      <c r="D7" s="12">
        <f t="shared" si="0"/>
        <v>0.21599645180366647</v>
      </c>
      <c r="E7" s="13">
        <f>RANK(D7,D:D,1)</f>
        <v>26</v>
      </c>
      <c r="F7" s="11">
        <v>202</v>
      </c>
      <c r="G7" s="12">
        <f t="shared" si="1"/>
        <v>0.13826146475017112</v>
      </c>
      <c r="H7" s="13">
        <f>RANK(G7,G:G,1)</f>
        <v>19</v>
      </c>
      <c r="I7" s="12">
        <f t="shared" si="2"/>
        <v>2.9863985807214666E-2</v>
      </c>
      <c r="J7" s="13">
        <f>RANK(I7,I:I,1)</f>
        <v>23</v>
      </c>
      <c r="K7" s="11">
        <v>35</v>
      </c>
      <c r="L7" s="12">
        <f t="shared" si="3"/>
        <v>5.1744529863985804E-3</v>
      </c>
      <c r="M7" s="14">
        <f>RANK(L7,L:L,1)</f>
        <v>26</v>
      </c>
      <c r="N7" s="12">
        <f t="shared" si="4"/>
        <v>0.17326732673267325</v>
      </c>
      <c r="O7" s="14">
        <v>2</v>
      </c>
      <c r="P7" s="15">
        <v>1</v>
      </c>
      <c r="Q7" s="11">
        <f t="shared" si="5"/>
        <v>6764</v>
      </c>
      <c r="R7" s="12">
        <f>Q7/SUM(Q$2:Q$24)</f>
        <v>2.7724492974603644E-2</v>
      </c>
      <c r="S7" s="16">
        <f>IF(Q7/SUM(Q$2:Q$24)=0,1,Q7/SUM(Q$2:Q$24))</f>
        <v>2.7724492974603644E-2</v>
      </c>
      <c r="T7" s="14">
        <f>IF(S7=1,0,RANK(S7,S:S,0))</f>
        <v>26</v>
      </c>
      <c r="U7" s="17">
        <v>7</v>
      </c>
      <c r="V7" s="13">
        <f>RANK(U7,U:U,1)</f>
        <v>6</v>
      </c>
      <c r="W7" s="18">
        <f t="shared" si="6"/>
        <v>128</v>
      </c>
      <c r="X7" s="29">
        <v>2</v>
      </c>
    </row>
    <row r="8" spans="1:240" ht="37.5" customHeight="1" x14ac:dyDescent="0.25">
      <c r="A8" s="41" t="s">
        <v>12</v>
      </c>
      <c r="B8" s="11">
        <v>9382</v>
      </c>
      <c r="C8" s="11">
        <v>1699</v>
      </c>
      <c r="D8" s="12">
        <f t="shared" si="0"/>
        <v>0.18109145171605201</v>
      </c>
      <c r="E8" s="13">
        <f>RANK(D8,D:D,1)</f>
        <v>21</v>
      </c>
      <c r="F8" s="11">
        <v>362</v>
      </c>
      <c r="G8" s="12">
        <f t="shared" si="1"/>
        <v>0.21306650971159505</v>
      </c>
      <c r="H8" s="13">
        <f>RANK(G8,G:G,1)</f>
        <v>25</v>
      </c>
      <c r="I8" s="12">
        <f t="shared" si="2"/>
        <v>3.8584523555745043E-2</v>
      </c>
      <c r="J8" s="13">
        <f>RANK(I8,I:I,1)</f>
        <v>25</v>
      </c>
      <c r="K8" s="11">
        <v>27</v>
      </c>
      <c r="L8" s="12">
        <f t="shared" si="3"/>
        <v>2.8778512044340225E-3</v>
      </c>
      <c r="M8" s="14">
        <f>RANK(L8,L:L,1)</f>
        <v>20</v>
      </c>
      <c r="N8" s="12">
        <f t="shared" si="4"/>
        <v>7.4585635359116026E-2</v>
      </c>
      <c r="O8" s="14">
        <v>8</v>
      </c>
      <c r="P8" s="15">
        <v>1</v>
      </c>
      <c r="Q8" s="11">
        <f t="shared" si="5"/>
        <v>9382</v>
      </c>
      <c r="R8" s="12">
        <f>Q8/SUM(Q$2:Q$24)</f>
        <v>3.84552325676717E-2</v>
      </c>
      <c r="S8" s="16">
        <f>IF(Q8/SUM(Q$2:Q$24)=0,1,Q8/SUM(Q$2:Q$24))</f>
        <v>3.84552325676717E-2</v>
      </c>
      <c r="T8" s="14">
        <f>IF(S8=1,0,RANK(S8,S:S,0))</f>
        <v>21</v>
      </c>
      <c r="U8" s="17">
        <v>4</v>
      </c>
      <c r="V8" s="13">
        <f>RANK(U8,U:U,1)</f>
        <v>2</v>
      </c>
      <c r="W8" s="18">
        <f t="shared" si="6"/>
        <v>122</v>
      </c>
      <c r="X8" s="29">
        <v>3</v>
      </c>
    </row>
    <row r="9" spans="1:240" ht="37.5" customHeight="1" x14ac:dyDescent="0.25">
      <c r="A9" s="40" t="s">
        <v>13</v>
      </c>
      <c r="B9" s="11">
        <v>17063</v>
      </c>
      <c r="C9" s="11">
        <v>3115</v>
      </c>
      <c r="D9" s="12">
        <f t="shared" si="0"/>
        <v>0.18255875285705914</v>
      </c>
      <c r="E9" s="13">
        <f>RANK(D9,D:D,1)</f>
        <v>22</v>
      </c>
      <c r="F9" s="11">
        <v>901</v>
      </c>
      <c r="G9" s="12">
        <f t="shared" si="1"/>
        <v>0.28924558587479937</v>
      </c>
      <c r="H9" s="13">
        <f>RANK(G9,G:G,1)</f>
        <v>26</v>
      </c>
      <c r="I9" s="12">
        <f t="shared" si="2"/>
        <v>5.2804313426712768E-2</v>
      </c>
      <c r="J9" s="13">
        <f>RANK(I9,I:I,1)</f>
        <v>26</v>
      </c>
      <c r="K9" s="11">
        <v>38</v>
      </c>
      <c r="L9" s="12">
        <f t="shared" si="3"/>
        <v>2.227040965832503E-3</v>
      </c>
      <c r="M9" s="14">
        <f>RANK(L9,L:L,1)</f>
        <v>17</v>
      </c>
      <c r="N9" s="12">
        <f t="shared" si="4"/>
        <v>4.2175360710321866E-2</v>
      </c>
      <c r="O9" s="14">
        <v>4</v>
      </c>
      <c r="P9" s="15">
        <v>1</v>
      </c>
      <c r="Q9" s="11">
        <f t="shared" si="5"/>
        <v>17063</v>
      </c>
      <c r="R9" s="12">
        <f>Q9/SUM(Q$2:Q$24)</f>
        <v>6.9938353581558546E-2</v>
      </c>
      <c r="S9" s="16">
        <f>IF(Q9/SUM(Q$2:Q$24)=0,1,Q9/SUM(Q$2:Q$24))</f>
        <v>6.9938353581558546E-2</v>
      </c>
      <c r="T9" s="14">
        <f>IF(S9=1,0,RANK(S9,S:S,0))</f>
        <v>8</v>
      </c>
      <c r="U9" s="17">
        <v>31</v>
      </c>
      <c r="V9" s="13">
        <f>RANK(U9,U:U,1)</f>
        <v>18</v>
      </c>
      <c r="W9" s="18">
        <f t="shared" si="6"/>
        <v>121</v>
      </c>
      <c r="X9" s="29">
        <v>4</v>
      </c>
    </row>
    <row r="10" spans="1:240" ht="37.5" customHeight="1" x14ac:dyDescent="0.25">
      <c r="A10" s="40" t="s">
        <v>32</v>
      </c>
      <c r="B10" s="11">
        <v>8778</v>
      </c>
      <c r="C10" s="11">
        <v>1418</v>
      </c>
      <c r="D10" s="12">
        <f t="shared" si="0"/>
        <v>0.16154021417179312</v>
      </c>
      <c r="E10" s="13">
        <f>RANK(D10,D:D,1)</f>
        <v>16</v>
      </c>
      <c r="F10" s="11">
        <v>245</v>
      </c>
      <c r="G10" s="12">
        <f t="shared" si="1"/>
        <v>0.17277856135401976</v>
      </c>
      <c r="H10" s="13">
        <f>RANK(G10,G:G,1)</f>
        <v>20</v>
      </c>
      <c r="I10" s="12">
        <f t="shared" si="2"/>
        <v>2.7910685805422646E-2</v>
      </c>
      <c r="J10" s="13">
        <f>RANK(I10,I:I,1)</f>
        <v>21</v>
      </c>
      <c r="K10" s="11">
        <v>20</v>
      </c>
      <c r="L10" s="12">
        <f t="shared" si="3"/>
        <v>2.27842333105491E-3</v>
      </c>
      <c r="M10" s="14">
        <f>RANK(L10,L:L,1)</f>
        <v>18</v>
      </c>
      <c r="N10" s="12">
        <f t="shared" si="4"/>
        <v>8.1632653061224483E-2</v>
      </c>
      <c r="O10" s="14">
        <v>9</v>
      </c>
      <c r="P10" s="15">
        <v>1</v>
      </c>
      <c r="Q10" s="11">
        <f t="shared" si="5"/>
        <v>8778</v>
      </c>
      <c r="R10" s="12">
        <f>Q10/SUM(Q$2:Q$24)</f>
        <v>3.5979538635581135E-2</v>
      </c>
      <c r="S10" s="16">
        <f>IF(Q10/SUM(Q$2:Q$24)=0,1,Q10/SUM(Q$2:Q$24))</f>
        <v>3.5979538635581135E-2</v>
      </c>
      <c r="T10" s="14">
        <f>IF(S10=1,0,RANK(S10,S:S,0))</f>
        <v>25</v>
      </c>
      <c r="U10" s="17">
        <v>17</v>
      </c>
      <c r="V10" s="13">
        <f>RANK(U10,U:U,1)</f>
        <v>12</v>
      </c>
      <c r="W10" s="18">
        <f t="shared" si="6"/>
        <v>121</v>
      </c>
      <c r="X10" s="29">
        <v>5</v>
      </c>
    </row>
    <row r="11" spans="1:240" ht="37.5" customHeight="1" x14ac:dyDescent="0.25">
      <c r="A11" s="40" t="s">
        <v>28</v>
      </c>
      <c r="B11" s="11">
        <v>13848</v>
      </c>
      <c r="C11" s="11">
        <v>2466</v>
      </c>
      <c r="D11" s="12">
        <f t="shared" si="0"/>
        <v>0.17807625649913345</v>
      </c>
      <c r="E11" s="13">
        <f>RANK(D11,D:D,1)</f>
        <v>20</v>
      </c>
      <c r="F11" s="11">
        <v>221</v>
      </c>
      <c r="G11" s="12">
        <f t="shared" si="1"/>
        <v>8.9618815896188156E-2</v>
      </c>
      <c r="H11" s="13">
        <f>RANK(G11,G:G,1)</f>
        <v>13</v>
      </c>
      <c r="I11" s="12">
        <f t="shared" si="2"/>
        <v>1.5958983246678219E-2</v>
      </c>
      <c r="J11" s="13">
        <f>RANK(I11,I:I,1)</f>
        <v>13</v>
      </c>
      <c r="K11" s="11">
        <v>29</v>
      </c>
      <c r="L11" s="12">
        <f t="shared" si="3"/>
        <v>2.0941652224147891E-3</v>
      </c>
      <c r="M11" s="14">
        <f>RANK(L11,L:L,1)</f>
        <v>14</v>
      </c>
      <c r="N11" s="12">
        <f t="shared" si="4"/>
        <v>0.13122171945701358</v>
      </c>
      <c r="O11" s="14">
        <v>14</v>
      </c>
      <c r="P11" s="15">
        <v>1.5</v>
      </c>
      <c r="Q11" s="11">
        <f t="shared" si="5"/>
        <v>9232</v>
      </c>
      <c r="R11" s="12">
        <f>Q11/SUM(Q$2:Q$24)</f>
        <v>3.7840407915662455E-2</v>
      </c>
      <c r="S11" s="16">
        <f>IF(Q11/SUM(Q$2:Q$24)=0,1,Q11/SUM(Q$2:Q$24))</f>
        <v>3.7840407915662455E-2</v>
      </c>
      <c r="T11" s="14">
        <f>IF(S11=1,0,RANK(S11,S:S,0))</f>
        <v>23</v>
      </c>
      <c r="U11" s="17">
        <v>44</v>
      </c>
      <c r="V11" s="13">
        <f>RANK(U11,U:U,1)</f>
        <v>21</v>
      </c>
      <c r="W11" s="18">
        <f t="shared" si="6"/>
        <v>118</v>
      </c>
      <c r="X11" s="29">
        <v>6</v>
      </c>
    </row>
    <row r="12" spans="1:240" ht="37.5" customHeight="1" x14ac:dyDescent="0.25">
      <c r="A12" s="40" t="s">
        <v>18</v>
      </c>
      <c r="B12" s="11">
        <v>12058</v>
      </c>
      <c r="C12" s="11">
        <v>2271</v>
      </c>
      <c r="D12" s="12">
        <f t="shared" si="0"/>
        <v>0.18833969149112623</v>
      </c>
      <c r="E12" s="13">
        <f>RANK(D12,D:D,1)</f>
        <v>23</v>
      </c>
      <c r="F12" s="11">
        <v>216</v>
      </c>
      <c r="G12" s="12">
        <f t="shared" si="1"/>
        <v>9.5112285336856006E-2</v>
      </c>
      <c r="H12" s="13">
        <f>RANK(G12,G:G,1)</f>
        <v>15</v>
      </c>
      <c r="I12" s="12">
        <f t="shared" si="2"/>
        <v>1.791341847735943E-2</v>
      </c>
      <c r="J12" s="13">
        <f>RANK(I12,I:I,1)</f>
        <v>16</v>
      </c>
      <c r="K12" s="11">
        <v>26</v>
      </c>
      <c r="L12" s="12">
        <f t="shared" si="3"/>
        <v>2.1562448167191904E-3</v>
      </c>
      <c r="M12" s="14">
        <f>RANK(L12,L:L,1)</f>
        <v>16</v>
      </c>
      <c r="N12" s="12">
        <f t="shared" si="4"/>
        <v>0.12037037037037036</v>
      </c>
      <c r="O12" s="14">
        <v>13</v>
      </c>
      <c r="P12" s="15">
        <v>1</v>
      </c>
      <c r="Q12" s="11">
        <f t="shared" si="5"/>
        <v>12058</v>
      </c>
      <c r="R12" s="12">
        <f>Q12/SUM(Q$2:Q$24)</f>
        <v>4.9423704359516665E-2</v>
      </c>
      <c r="S12" s="16">
        <f>IF(Q12/SUM(Q$2:Q$24)=0,1,Q12/SUM(Q$2:Q$24))</f>
        <v>4.9423704359516665E-2</v>
      </c>
      <c r="T12" s="14">
        <f>IF(S12=1,0,RANK(S12,S:S,0))</f>
        <v>14</v>
      </c>
      <c r="U12" s="17">
        <v>21</v>
      </c>
      <c r="V12" s="13">
        <f>RANK(U12,U:U,1)</f>
        <v>16</v>
      </c>
      <c r="W12" s="18">
        <f t="shared" si="6"/>
        <v>113</v>
      </c>
      <c r="X12" s="29">
        <v>7</v>
      </c>
    </row>
    <row r="13" spans="1:240" ht="37.5" customHeight="1" x14ac:dyDescent="0.25">
      <c r="A13" s="40" t="s">
        <v>31</v>
      </c>
      <c r="B13" s="11">
        <v>22974</v>
      </c>
      <c r="C13" s="11">
        <v>3964</v>
      </c>
      <c r="D13" s="12">
        <f t="shared" si="0"/>
        <v>0.17254287455384348</v>
      </c>
      <c r="E13" s="13">
        <f>RANK(D13,D:D,1)</f>
        <v>19</v>
      </c>
      <c r="F13" s="11">
        <v>475</v>
      </c>
      <c r="G13" s="12">
        <f t="shared" si="1"/>
        <v>0.1198284561049445</v>
      </c>
      <c r="H13" s="13">
        <f>RANK(G13,G:G,1)</f>
        <v>18</v>
      </c>
      <c r="I13" s="12">
        <f t="shared" si="2"/>
        <v>2.0675546269696178E-2</v>
      </c>
      <c r="J13" s="13">
        <f>RANK(I13,I:I,1)</f>
        <v>18</v>
      </c>
      <c r="K13" s="11">
        <v>70</v>
      </c>
      <c r="L13" s="12">
        <f t="shared" si="3"/>
        <v>3.0469226081657527E-3</v>
      </c>
      <c r="M13" s="14">
        <f>RANK(L13,L:L,1)</f>
        <v>22</v>
      </c>
      <c r="N13" s="12">
        <f t="shared" si="4"/>
        <v>0.14736842105263157</v>
      </c>
      <c r="O13" s="14">
        <v>16</v>
      </c>
      <c r="P13" s="15">
        <v>1.5</v>
      </c>
      <c r="Q13" s="11">
        <f t="shared" si="5"/>
        <v>15316</v>
      </c>
      <c r="R13" s="12">
        <f>Q13/SUM(Q$2:Q$24)</f>
        <v>6.277769580115751E-2</v>
      </c>
      <c r="S13" s="16">
        <f>IF(Q13/SUM(Q$2:Q$24)=0,1,Q13/SUM(Q$2:Q$24))</f>
        <v>6.277769580115751E-2</v>
      </c>
      <c r="T13" s="14">
        <f>IF(S13=1,0,RANK(S13,S:S,0))</f>
        <v>9</v>
      </c>
      <c r="U13" s="17">
        <v>13</v>
      </c>
      <c r="V13" s="13">
        <f>RANK(U13,U:U,1)</f>
        <v>9</v>
      </c>
      <c r="W13" s="18">
        <f t="shared" si="6"/>
        <v>111</v>
      </c>
      <c r="X13" s="29">
        <v>8</v>
      </c>
    </row>
    <row r="14" spans="1:240" s="3" customFormat="1" ht="37.5" customHeight="1" x14ac:dyDescent="0.25">
      <c r="A14" s="40" t="s">
        <v>15</v>
      </c>
      <c r="B14" s="11">
        <v>15251</v>
      </c>
      <c r="C14" s="11">
        <v>2524</v>
      </c>
      <c r="D14" s="12">
        <f t="shared" si="0"/>
        <v>0.16549734443643041</v>
      </c>
      <c r="E14" s="13">
        <f>RANK(D14,D:D,1)</f>
        <v>18</v>
      </c>
      <c r="F14" s="11">
        <v>133</v>
      </c>
      <c r="G14" s="12">
        <f t="shared" si="1"/>
        <v>5.2694136291600635E-2</v>
      </c>
      <c r="H14" s="13">
        <f>RANK(G14,G:G,1)</f>
        <v>8</v>
      </c>
      <c r="I14" s="12">
        <f t="shared" si="2"/>
        <v>8.7207396236312369E-3</v>
      </c>
      <c r="J14" s="13">
        <f>RANK(I14,I:I,1)</f>
        <v>8</v>
      </c>
      <c r="K14" s="11">
        <v>60</v>
      </c>
      <c r="L14" s="12">
        <f t="shared" si="3"/>
        <v>3.9341682512622125E-3</v>
      </c>
      <c r="M14" s="14">
        <f>RANK(L14,L:L,1)</f>
        <v>25</v>
      </c>
      <c r="N14" s="12">
        <f t="shared" si="4"/>
        <v>0.45112781954887216</v>
      </c>
      <c r="O14" s="14">
        <v>25</v>
      </c>
      <c r="P14" s="15">
        <v>1</v>
      </c>
      <c r="Q14" s="11">
        <f t="shared" si="5"/>
        <v>15251</v>
      </c>
      <c r="R14" s="12">
        <f>Q14/SUM(Q$2:Q$24)</f>
        <v>6.2511271785286843E-2</v>
      </c>
      <c r="S14" s="16">
        <f>IF(Q14/SUM(Q$2:Q$24)=0,1,Q14/SUM(Q$2:Q$24))</f>
        <v>6.2511271785286843E-2</v>
      </c>
      <c r="T14" s="14">
        <f>IF(S14=1,0,RANK(S14,S:S,0))</f>
        <v>10</v>
      </c>
      <c r="U14" s="17">
        <v>18</v>
      </c>
      <c r="V14" s="13">
        <f>RANK(U14,U:U,1)</f>
        <v>15</v>
      </c>
      <c r="W14" s="18">
        <f t="shared" si="6"/>
        <v>109</v>
      </c>
      <c r="X14" s="29">
        <v>9</v>
      </c>
    </row>
    <row r="15" spans="1:240" s="3" customFormat="1" ht="37.5" customHeight="1" x14ac:dyDescent="0.25">
      <c r="A15" s="40" t="s">
        <v>35</v>
      </c>
      <c r="B15" s="11">
        <v>27226</v>
      </c>
      <c r="C15" s="11">
        <v>5136</v>
      </c>
      <c r="D15" s="12">
        <f t="shared" si="0"/>
        <v>0.18864320869756851</v>
      </c>
      <c r="E15" s="13">
        <f>RANK(D15,D:D,1)</f>
        <v>24</v>
      </c>
      <c r="F15" s="11">
        <v>465</v>
      </c>
      <c r="G15" s="12">
        <f t="shared" si="1"/>
        <v>9.0537383177570097E-2</v>
      </c>
      <c r="H15" s="13">
        <f>RANK(G15,G:G,1)</f>
        <v>14</v>
      </c>
      <c r="I15" s="12">
        <f t="shared" si="2"/>
        <v>1.7079262469698084E-2</v>
      </c>
      <c r="J15" s="13">
        <f>RANK(I15,I:I,1)</f>
        <v>14</v>
      </c>
      <c r="K15" s="11">
        <v>42</v>
      </c>
      <c r="L15" s="12">
        <f t="shared" si="3"/>
        <v>1.5426430617791816E-3</v>
      </c>
      <c r="M15" s="14">
        <f>RANK(L15,L:L,1)</f>
        <v>11</v>
      </c>
      <c r="N15" s="12">
        <f t="shared" si="4"/>
        <v>9.0322580645161285E-2</v>
      </c>
      <c r="O15" s="14">
        <v>10</v>
      </c>
      <c r="P15" s="15">
        <v>2.5</v>
      </c>
      <c r="Q15" s="11">
        <f t="shared" si="5"/>
        <v>10891</v>
      </c>
      <c r="R15" s="12">
        <f>Q15/SUM(Q$2:Q$24)</f>
        <v>4.4640368566884726E-2</v>
      </c>
      <c r="S15" s="16">
        <f>IF(Q15/SUM(Q$2:Q$24)=0,1,Q15/SUM(Q$2:Q$24))</f>
        <v>4.4640368566884726E-2</v>
      </c>
      <c r="T15" s="14">
        <f>IF(S15=1,0,RANK(S15,S:S,0))</f>
        <v>17</v>
      </c>
      <c r="U15" s="17">
        <v>31</v>
      </c>
      <c r="V15" s="13">
        <f>RANK(U15,U:U,1)</f>
        <v>18</v>
      </c>
      <c r="W15" s="18">
        <f t="shared" si="6"/>
        <v>108</v>
      </c>
      <c r="X15" s="29">
        <v>10</v>
      </c>
    </row>
    <row r="16" spans="1:240" s="3" customFormat="1" ht="37.5" customHeight="1" x14ac:dyDescent="0.25">
      <c r="A16" s="40" t="s">
        <v>25</v>
      </c>
      <c r="B16" s="11">
        <v>288759</v>
      </c>
      <c r="C16" s="11">
        <v>40204</v>
      </c>
      <c r="D16" s="12">
        <f t="shared" si="0"/>
        <v>0.13923029238915496</v>
      </c>
      <c r="E16" s="13">
        <f>RANK(D16,D:D,1)</f>
        <v>9</v>
      </c>
      <c r="F16" s="11">
        <v>3210</v>
      </c>
      <c r="G16" s="12">
        <f t="shared" si="1"/>
        <v>7.9842801711272504E-2</v>
      </c>
      <c r="H16" s="13">
        <f>RANK(G16,G:G,1)</f>
        <v>10</v>
      </c>
      <c r="I16" s="12">
        <f t="shared" si="2"/>
        <v>1.1116536627429794E-2</v>
      </c>
      <c r="J16" s="13">
        <f>RANK(I16,I:I,1)</f>
        <v>10</v>
      </c>
      <c r="K16" s="11">
        <v>897</v>
      </c>
      <c r="L16" s="12">
        <f t="shared" si="3"/>
        <v>3.1063966837397276E-3</v>
      </c>
      <c r="M16" s="14">
        <f>RANK(L16,L:L,1)</f>
        <v>23</v>
      </c>
      <c r="N16" s="12">
        <f t="shared" si="4"/>
        <v>0.27943925233644862</v>
      </c>
      <c r="O16" s="14">
        <v>22</v>
      </c>
      <c r="P16" s="15">
        <v>15</v>
      </c>
      <c r="Q16" s="11">
        <f t="shared" si="5"/>
        <v>19251</v>
      </c>
      <c r="R16" s="12">
        <f>Q16/SUM(Q$2:Q$24)</f>
        <v>7.890659583886675E-2</v>
      </c>
      <c r="S16" s="16">
        <f>IF(Q16/SUM(Q$2:Q$24)=0,1,Q16/SUM(Q$2:Q$24))</f>
        <v>7.890659583886675E-2</v>
      </c>
      <c r="T16" s="14">
        <f>IF(S16=1,0,RANK(S16,S:S,0))</f>
        <v>5</v>
      </c>
      <c r="U16" s="17">
        <v>808</v>
      </c>
      <c r="V16" s="13">
        <f>RANK(U16,U:U,1)</f>
        <v>26</v>
      </c>
      <c r="W16" s="18">
        <f t="shared" si="6"/>
        <v>105</v>
      </c>
      <c r="X16" s="29">
        <v>11</v>
      </c>
    </row>
    <row r="17" spans="1:24" s="3" customFormat="1" ht="37.5" customHeight="1" x14ac:dyDescent="0.25">
      <c r="A17" s="40" t="s">
        <v>14</v>
      </c>
      <c r="B17" s="11">
        <v>13659</v>
      </c>
      <c r="C17" s="11">
        <v>2016</v>
      </c>
      <c r="D17" s="12">
        <f t="shared" si="0"/>
        <v>0.14759499231276083</v>
      </c>
      <c r="E17" s="13">
        <f>RANK(D17,D:D,1)</f>
        <v>10</v>
      </c>
      <c r="F17" s="11">
        <v>410</v>
      </c>
      <c r="G17" s="12">
        <f t="shared" si="1"/>
        <v>0.20337301587301587</v>
      </c>
      <c r="H17" s="13">
        <f>RANK(G17,G:G,1)</f>
        <v>24</v>
      </c>
      <c r="I17" s="12">
        <f t="shared" si="2"/>
        <v>3.0016838714400761E-2</v>
      </c>
      <c r="J17" s="13">
        <f>RANK(I17,I:I,1)</f>
        <v>24</v>
      </c>
      <c r="K17" s="11">
        <v>19</v>
      </c>
      <c r="L17" s="12">
        <f t="shared" si="3"/>
        <v>1.3910242331063767E-3</v>
      </c>
      <c r="M17" s="14">
        <f>RANK(L17,L:L,1)</f>
        <v>10</v>
      </c>
      <c r="N17" s="12">
        <f t="shared" si="4"/>
        <v>4.6341463414634146E-2</v>
      </c>
      <c r="O17" s="14">
        <v>6</v>
      </c>
      <c r="P17" s="15">
        <v>1</v>
      </c>
      <c r="Q17" s="11">
        <f t="shared" si="5"/>
        <v>13659</v>
      </c>
      <c r="R17" s="12">
        <f>Q17/SUM(Q$2:Q$24)</f>
        <v>5.5985932811962028E-2</v>
      </c>
      <c r="S17" s="16">
        <f>IF(Q17/SUM(Q$2:Q$24)=0,1,Q17/SUM(Q$2:Q$24))</f>
        <v>5.5985932811962028E-2</v>
      </c>
      <c r="T17" s="14">
        <f>IF(S17=1,0,RANK(S17,S:S,0))</f>
        <v>12</v>
      </c>
      <c r="U17" s="17">
        <v>17</v>
      </c>
      <c r="V17" s="13">
        <f>RANK(U17,U:U,1)</f>
        <v>12</v>
      </c>
      <c r="W17" s="18">
        <f t="shared" si="6"/>
        <v>98</v>
      </c>
      <c r="X17" s="29">
        <v>12</v>
      </c>
    </row>
    <row r="18" spans="1:24" s="3" customFormat="1" ht="37.5" customHeight="1" x14ac:dyDescent="0.25">
      <c r="A18" s="40" t="s">
        <v>20</v>
      </c>
      <c r="B18" s="11">
        <v>13582</v>
      </c>
      <c r="C18" s="11">
        <v>1828</v>
      </c>
      <c r="D18" s="12">
        <f t="shared" si="0"/>
        <v>0.13458989839493446</v>
      </c>
      <c r="E18" s="13">
        <f>RANK(D18,D:D,1)</f>
        <v>7</v>
      </c>
      <c r="F18" s="11">
        <v>322</v>
      </c>
      <c r="G18" s="12">
        <f t="shared" si="1"/>
        <v>0.17614879649890591</v>
      </c>
      <c r="H18" s="13">
        <f>RANK(G18,G:G,1)</f>
        <v>21</v>
      </c>
      <c r="I18" s="12">
        <f t="shared" si="2"/>
        <v>2.3707848623177735E-2</v>
      </c>
      <c r="J18" s="13">
        <f>RANK(I18,I:I,1)</f>
        <v>20</v>
      </c>
      <c r="K18" s="11">
        <v>16</v>
      </c>
      <c r="L18" s="12">
        <f t="shared" si="3"/>
        <v>1.1780297452510676E-3</v>
      </c>
      <c r="M18" s="14">
        <f>RANK(L18,L:L,1)</f>
        <v>6</v>
      </c>
      <c r="N18" s="12">
        <f t="shared" si="4"/>
        <v>4.9689440993788817E-2</v>
      </c>
      <c r="O18" s="14">
        <v>7</v>
      </c>
      <c r="P18" s="15">
        <v>1</v>
      </c>
      <c r="Q18" s="11">
        <f t="shared" si="5"/>
        <v>13582</v>
      </c>
      <c r="R18" s="12">
        <f>Q18/SUM(Q$2:Q$24)</f>
        <v>5.5670322823930612E-2</v>
      </c>
      <c r="S18" s="16">
        <f>IF(Q18/SUM(Q$2:Q$24)=0,1,Q18/SUM(Q$2:Q$24))</f>
        <v>5.5670322823930612E-2</v>
      </c>
      <c r="T18" s="14">
        <f>IF(S18=1,0,RANK(S18,S:S,0))</f>
        <v>13</v>
      </c>
      <c r="U18" s="17">
        <v>47</v>
      </c>
      <c r="V18" s="13">
        <f>RANK(U18,U:U,1)</f>
        <v>22</v>
      </c>
      <c r="W18" s="18">
        <f t="shared" si="6"/>
        <v>96</v>
      </c>
      <c r="X18" s="29">
        <v>13</v>
      </c>
    </row>
    <row r="19" spans="1:24" s="3" customFormat="1" ht="37.5" customHeight="1" x14ac:dyDescent="0.25">
      <c r="A19" s="40" t="s">
        <v>36</v>
      </c>
      <c r="B19" s="11">
        <v>4667</v>
      </c>
      <c r="C19" s="11">
        <v>742</v>
      </c>
      <c r="D19" s="12">
        <f t="shared" si="0"/>
        <v>0.15898864366830939</v>
      </c>
      <c r="E19" s="13">
        <f>RANK(D19,D:D,1)</f>
        <v>14</v>
      </c>
      <c r="F19" s="11">
        <v>136</v>
      </c>
      <c r="G19" s="12">
        <f t="shared" si="1"/>
        <v>0.18328840970350405</v>
      </c>
      <c r="H19" s="13">
        <f>RANK(G19,G:G,1)</f>
        <v>23</v>
      </c>
      <c r="I19" s="12">
        <f t="shared" si="2"/>
        <v>2.9140775658881509E-2</v>
      </c>
      <c r="J19" s="13">
        <f>RANK(I19,I:I,1)</f>
        <v>22</v>
      </c>
      <c r="K19" s="11">
        <v>6</v>
      </c>
      <c r="L19" s="12">
        <f t="shared" si="3"/>
        <v>1.2856224555388902E-3</v>
      </c>
      <c r="M19" s="14">
        <f>RANK(L19,L:L,1)</f>
        <v>8</v>
      </c>
      <c r="N19" s="12">
        <f t="shared" si="4"/>
        <v>4.4117647058823532E-2</v>
      </c>
      <c r="O19" s="14">
        <v>5</v>
      </c>
      <c r="P19" s="15">
        <v>0.5</v>
      </c>
      <c r="Q19" s="11">
        <f t="shared" si="5"/>
        <v>9334</v>
      </c>
      <c r="R19" s="12">
        <f>Q19/SUM(Q$2:Q$24)</f>
        <v>3.8258488679028743E-2</v>
      </c>
      <c r="S19" s="16">
        <f>IF(Q19/SUM(Q$2:Q$24)=0,1,Q19/SUM(Q$2:Q$24))</f>
        <v>3.8258488679028743E-2</v>
      </c>
      <c r="T19" s="14">
        <f>IF(S19=1,0,RANK(S19,S:S,0))</f>
        <v>22</v>
      </c>
      <c r="U19" s="17">
        <v>1</v>
      </c>
      <c r="V19" s="13">
        <f>RANK(U19,U:U,1)</f>
        <v>1</v>
      </c>
      <c r="W19" s="18">
        <f t="shared" si="6"/>
        <v>95</v>
      </c>
      <c r="X19" s="29">
        <v>14</v>
      </c>
    </row>
    <row r="20" spans="1:24" s="3" customFormat="1" ht="37.5" customHeight="1" x14ac:dyDescent="0.25">
      <c r="A20" s="40" t="s">
        <v>33</v>
      </c>
      <c r="B20" s="11">
        <v>11887</v>
      </c>
      <c r="C20" s="11">
        <v>1525</v>
      </c>
      <c r="D20" s="12">
        <f t="shared" si="0"/>
        <v>0.12829141078489106</v>
      </c>
      <c r="E20" s="13">
        <f>RANK(D20,D:D,1)</f>
        <v>6</v>
      </c>
      <c r="F20" s="11">
        <v>273</v>
      </c>
      <c r="G20" s="12">
        <f t="shared" si="1"/>
        <v>0.17901639344262296</v>
      </c>
      <c r="H20" s="13">
        <f>RANK(G20,G:G,1)</f>
        <v>22</v>
      </c>
      <c r="I20" s="12">
        <f t="shared" si="2"/>
        <v>2.2966265668377218E-2</v>
      </c>
      <c r="J20" s="13">
        <f>RANK(I20,I:I,1)</f>
        <v>19</v>
      </c>
      <c r="K20" s="11">
        <v>8</v>
      </c>
      <c r="L20" s="12">
        <f t="shared" si="3"/>
        <v>6.7300412215024819E-4</v>
      </c>
      <c r="M20" s="14">
        <f>RANK(L20,L:L,1)</f>
        <v>5</v>
      </c>
      <c r="N20" s="12">
        <f t="shared" si="4"/>
        <v>2.9304029304029304E-2</v>
      </c>
      <c r="O20" s="14">
        <v>3</v>
      </c>
      <c r="P20" s="15">
        <v>1</v>
      </c>
      <c r="Q20" s="11">
        <f t="shared" si="5"/>
        <v>11887</v>
      </c>
      <c r="R20" s="12">
        <f>Q20/SUM(Q$2:Q$24)</f>
        <v>4.8722804256226125E-2</v>
      </c>
      <c r="S20" s="16">
        <f>IF(Q20/SUM(Q$2:Q$24)=0,1,Q20/SUM(Q$2:Q$24))</f>
        <v>4.8722804256226125E-2</v>
      </c>
      <c r="T20" s="14">
        <f>IF(S20=1,0,RANK(S20,S:S,0))</f>
        <v>15</v>
      </c>
      <c r="U20" s="17">
        <v>57</v>
      </c>
      <c r="V20" s="13">
        <f>RANK(U20,U:U,1)</f>
        <v>24</v>
      </c>
      <c r="W20" s="18">
        <f t="shared" si="6"/>
        <v>94</v>
      </c>
      <c r="X20" s="29">
        <v>15</v>
      </c>
    </row>
    <row r="21" spans="1:24" s="3" customFormat="1" ht="37.5" customHeight="1" x14ac:dyDescent="0.25">
      <c r="A21" s="40" t="s">
        <v>26</v>
      </c>
      <c r="B21" s="11">
        <v>26201</v>
      </c>
      <c r="C21" s="11">
        <v>3969</v>
      </c>
      <c r="D21" s="12">
        <f t="shared" si="0"/>
        <v>0.15148276783328882</v>
      </c>
      <c r="E21" s="13">
        <f>RANK(D21,D:D,1)</f>
        <v>11</v>
      </c>
      <c r="F21" s="11">
        <v>304</v>
      </c>
      <c r="G21" s="12">
        <f t="shared" si="1"/>
        <v>7.6593600403124212E-2</v>
      </c>
      <c r="H21" s="13">
        <f>RANK(G21,G:G,1)</f>
        <v>9</v>
      </c>
      <c r="I21" s="12">
        <f t="shared" si="2"/>
        <v>1.1602610587382161E-2</v>
      </c>
      <c r="J21" s="13">
        <f>RANK(I21,I:I,1)</f>
        <v>11</v>
      </c>
      <c r="K21" s="11">
        <v>76</v>
      </c>
      <c r="L21" s="12">
        <f t="shared" si="3"/>
        <v>2.9006526468455403E-3</v>
      </c>
      <c r="M21" s="14">
        <f>RANK(L21,L:L,1)</f>
        <v>21</v>
      </c>
      <c r="N21" s="12">
        <f t="shared" si="4"/>
        <v>0.25</v>
      </c>
      <c r="O21" s="14">
        <v>21</v>
      </c>
      <c r="P21" s="15">
        <v>1.5</v>
      </c>
      <c r="Q21" s="11">
        <f t="shared" si="5"/>
        <v>17468</v>
      </c>
      <c r="R21" s="12">
        <f>Q21/SUM(Q$2:Q$24)</f>
        <v>7.1598380141983511E-2</v>
      </c>
      <c r="S21" s="16">
        <f>IF(Q21/SUM(Q$2:Q$24)=0,1,Q21/SUM(Q$2:Q$24))</f>
        <v>7.1598380141983511E-2</v>
      </c>
      <c r="T21" s="14">
        <f>IF(S21=1,0,RANK(S21,S:S,0))</f>
        <v>7</v>
      </c>
      <c r="U21" s="17">
        <v>16</v>
      </c>
      <c r="V21" s="13">
        <f>RANK(U21,U:U,1)</f>
        <v>10</v>
      </c>
      <c r="W21" s="18">
        <f t="shared" si="6"/>
        <v>90</v>
      </c>
      <c r="X21" s="29">
        <v>16</v>
      </c>
    </row>
    <row r="22" spans="1:24" s="3" customFormat="1" ht="37.5" customHeight="1" x14ac:dyDescent="0.25">
      <c r="A22" s="40" t="s">
        <v>23</v>
      </c>
      <c r="B22" s="11">
        <v>23085</v>
      </c>
      <c r="C22" s="11">
        <v>3710</v>
      </c>
      <c r="D22" s="12">
        <f t="shared" si="0"/>
        <v>0.16071041802035954</v>
      </c>
      <c r="E22" s="13">
        <f>RANK(D22,D:D,1)</f>
        <v>15</v>
      </c>
      <c r="F22" s="11">
        <v>159</v>
      </c>
      <c r="G22" s="12">
        <f t="shared" si="1"/>
        <v>4.2857142857142858E-2</v>
      </c>
      <c r="H22" s="13">
        <f>RANK(G22,G:G,1)</f>
        <v>6</v>
      </c>
      <c r="I22" s="12">
        <f t="shared" si="2"/>
        <v>6.8875893437296944E-3</v>
      </c>
      <c r="J22" s="13">
        <f>RANK(I22,I:I,1)</f>
        <v>7</v>
      </c>
      <c r="K22" s="11">
        <v>32</v>
      </c>
      <c r="L22" s="12">
        <f t="shared" si="3"/>
        <v>1.3861815031405674E-3</v>
      </c>
      <c r="M22" s="14">
        <f>RANK(L22,L:L,1)</f>
        <v>9</v>
      </c>
      <c r="N22" s="12">
        <f t="shared" si="4"/>
        <v>0.20125786163522014</v>
      </c>
      <c r="O22" s="14">
        <v>19</v>
      </c>
      <c r="P22" s="15">
        <v>2</v>
      </c>
      <c r="Q22" s="11">
        <f t="shared" si="5"/>
        <v>11543</v>
      </c>
      <c r="R22" s="12">
        <f>Q22/SUM(Q$2:Q$24)</f>
        <v>4.7312806387618249E-2</v>
      </c>
      <c r="S22" s="16">
        <f>IF(Q22/SUM(Q$2:Q$24)=0,1,Q22/SUM(Q$2:Q$24))</f>
        <v>4.7312806387618249E-2</v>
      </c>
      <c r="T22" s="14">
        <f>IF(S22=1,0,RANK(S22,S:S,0))</f>
        <v>16</v>
      </c>
      <c r="U22" s="17">
        <v>26</v>
      </c>
      <c r="V22" s="13">
        <f>RANK(U22,U:U,1)</f>
        <v>17</v>
      </c>
      <c r="W22" s="18">
        <f t="shared" si="6"/>
        <v>89</v>
      </c>
      <c r="X22" s="29">
        <v>17</v>
      </c>
    </row>
    <row r="23" spans="1:24" s="3" customFormat="1" ht="37.5" customHeight="1" x14ac:dyDescent="0.25">
      <c r="A23" s="40" t="s">
        <v>22</v>
      </c>
      <c r="B23" s="11">
        <v>23029</v>
      </c>
      <c r="C23" s="11">
        <v>4699</v>
      </c>
      <c r="D23" s="12">
        <f t="shared" si="0"/>
        <v>0.20404707108428502</v>
      </c>
      <c r="E23" s="13">
        <f>RANK(D23,D:D,1)</f>
        <v>25</v>
      </c>
      <c r="F23" s="11">
        <v>420</v>
      </c>
      <c r="G23" s="12">
        <f t="shared" si="1"/>
        <v>8.9380719301979147E-2</v>
      </c>
      <c r="H23" s="13">
        <f>RANK(G23,G:G,1)</f>
        <v>12</v>
      </c>
      <c r="I23" s="12">
        <f t="shared" si="2"/>
        <v>1.8237873984975467E-2</v>
      </c>
      <c r="J23" s="13">
        <f>RANK(I23,I:I,1)</f>
        <v>17</v>
      </c>
      <c r="K23" s="11">
        <v>40</v>
      </c>
      <c r="L23" s="12">
        <f t="shared" si="3"/>
        <v>1.736940379521473E-3</v>
      </c>
      <c r="M23" s="14">
        <f>RANK(L23,L:L,1)</f>
        <v>12</v>
      </c>
      <c r="N23" s="12">
        <f t="shared" si="4"/>
        <v>9.5238095238095233E-2</v>
      </c>
      <c r="O23" s="14">
        <v>11</v>
      </c>
      <c r="P23" s="15">
        <v>1</v>
      </c>
      <c r="Q23" s="11">
        <f t="shared" si="5"/>
        <v>23029</v>
      </c>
      <c r="R23" s="12">
        <f>Q23/SUM(Q$2:Q$24)</f>
        <v>9.4391979407472987E-2</v>
      </c>
      <c r="S23" s="16">
        <f>IF(Q23/SUM(Q$2:Q$24)=0,1,Q23/SUM(Q$2:Q$24))</f>
        <v>9.4391979407472987E-2</v>
      </c>
      <c r="T23" s="14">
        <f>IF(S23=1,0,RANK(S23,S:S,0))</f>
        <v>2</v>
      </c>
      <c r="U23" s="17">
        <v>16</v>
      </c>
      <c r="V23" s="13">
        <f>RANK(U23,U:U,1)</f>
        <v>10</v>
      </c>
      <c r="W23" s="18">
        <f t="shared" si="6"/>
        <v>89</v>
      </c>
      <c r="X23" s="29">
        <v>18</v>
      </c>
    </row>
    <row r="24" spans="1:24" s="3" customFormat="1" ht="37.5" customHeight="1" x14ac:dyDescent="0.25">
      <c r="A24" s="40" t="s">
        <v>19</v>
      </c>
      <c r="B24" s="11">
        <v>13224</v>
      </c>
      <c r="C24" s="11">
        <v>1391</v>
      </c>
      <c r="D24" s="12">
        <f t="shared" si="0"/>
        <v>0.10518753781004235</v>
      </c>
      <c r="E24" s="13">
        <f>RANK(D24,D:D,1)</f>
        <v>1</v>
      </c>
      <c r="F24" s="11">
        <v>116</v>
      </c>
      <c r="G24" s="12">
        <f t="shared" si="1"/>
        <v>8.3393242271746951E-2</v>
      </c>
      <c r="H24" s="13">
        <f>RANK(G24,G:G,1)</f>
        <v>11</v>
      </c>
      <c r="I24" s="12">
        <f t="shared" si="2"/>
        <v>8.771929824561403E-3</v>
      </c>
      <c r="J24" s="13">
        <f>RANK(I24,I:I,1)</f>
        <v>9</v>
      </c>
      <c r="K24" s="11">
        <v>33</v>
      </c>
      <c r="L24" s="12">
        <f t="shared" si="3"/>
        <v>2.4954627949183303E-3</v>
      </c>
      <c r="M24" s="14">
        <f>RANK(L24,L:L,1)</f>
        <v>19</v>
      </c>
      <c r="N24" s="12">
        <f t="shared" si="4"/>
        <v>0.28448275862068967</v>
      </c>
      <c r="O24" s="14">
        <v>23</v>
      </c>
      <c r="P24" s="15">
        <v>1.25</v>
      </c>
      <c r="Q24" s="11">
        <f t="shared" si="5"/>
        <v>10580</v>
      </c>
      <c r="R24" s="12">
        <f>Q24/SUM(Q$2:Q$24)</f>
        <v>4.3365632121718886E-2</v>
      </c>
      <c r="S24" s="16">
        <f>IF(Q24/SUM(Q$2:Q$24)=0,1,Q24/SUM(Q$2:Q$24))</f>
        <v>4.3365632121718886E-2</v>
      </c>
      <c r="T24" s="14">
        <f>IF(S24=1,0,RANK(S24,S:S,0))</f>
        <v>18</v>
      </c>
      <c r="U24" s="17">
        <v>6</v>
      </c>
      <c r="V24" s="13">
        <f>RANK(U24,U:U,1)</f>
        <v>4</v>
      </c>
      <c r="W24" s="18">
        <f t="shared" si="6"/>
        <v>85</v>
      </c>
      <c r="X24" s="29">
        <v>19</v>
      </c>
    </row>
    <row r="25" spans="1:24" s="3" customFormat="1" ht="37.5" customHeight="1" x14ac:dyDescent="0.25">
      <c r="A25" s="40" t="s">
        <v>21</v>
      </c>
      <c r="B25" s="11">
        <v>58596</v>
      </c>
      <c r="C25" s="11">
        <v>8083</v>
      </c>
      <c r="D25" s="12">
        <f t="shared" si="0"/>
        <v>0.13794456959519422</v>
      </c>
      <c r="E25" s="13">
        <f>RANK(D25,D:D,1)</f>
        <v>8</v>
      </c>
      <c r="F25" s="11">
        <v>363</v>
      </c>
      <c r="G25" s="12">
        <f t="shared" si="1"/>
        <v>4.4909068415192377E-2</v>
      </c>
      <c r="H25" s="13">
        <f>RANK(G25,G:G,1)</f>
        <v>7</v>
      </c>
      <c r="I25" s="12">
        <f t="shared" si="2"/>
        <v>6.1949621134548436E-3</v>
      </c>
      <c r="J25" s="13">
        <f>RANK(I25,I:I,1)</f>
        <v>6</v>
      </c>
      <c r="K25" s="11">
        <v>123</v>
      </c>
      <c r="L25" s="12">
        <f t="shared" si="3"/>
        <v>2.0991193938152777E-3</v>
      </c>
      <c r="M25" s="14">
        <f>RANK(L25,L:L,1)</f>
        <v>15</v>
      </c>
      <c r="N25" s="12">
        <f t="shared" si="4"/>
        <v>0.33884297520661155</v>
      </c>
      <c r="O25" s="14">
        <v>24</v>
      </c>
      <c r="P25" s="15">
        <v>3</v>
      </c>
      <c r="Q25" s="11">
        <f t="shared" si="5"/>
        <v>19532</v>
      </c>
      <c r="R25" s="12">
        <f>Q25/SUM(Q$2:Q$24)</f>
        <v>8.0058367353630741E-2</v>
      </c>
      <c r="S25" s="16">
        <f>IF(Q25/SUM(Q$2:Q$24)=0,1,Q25/SUM(Q$2:Q$24))</f>
        <v>8.0058367353630741E-2</v>
      </c>
      <c r="T25" s="14">
        <f>IF(S25=1,0,RANK(S25,S:S,0))</f>
        <v>3</v>
      </c>
      <c r="U25" s="17">
        <v>36</v>
      </c>
      <c r="V25" s="13">
        <f>RANK(U25,U:U,1)</f>
        <v>20</v>
      </c>
      <c r="W25" s="18">
        <f t="shared" si="6"/>
        <v>83</v>
      </c>
      <c r="X25" s="29">
        <v>20</v>
      </c>
    </row>
    <row r="26" spans="1:24" s="3" customFormat="1" ht="37.5" customHeight="1" x14ac:dyDescent="0.25">
      <c r="A26" s="40" t="s">
        <v>34</v>
      </c>
      <c r="B26" s="11">
        <v>9472</v>
      </c>
      <c r="C26" s="11">
        <v>1443</v>
      </c>
      <c r="D26" s="12">
        <f t="shared" si="0"/>
        <v>0.15234375</v>
      </c>
      <c r="E26" s="13">
        <f>RANK(D26,D:D,1)</f>
        <v>12</v>
      </c>
      <c r="F26" s="11">
        <v>18</v>
      </c>
      <c r="G26" s="12">
        <f t="shared" si="1"/>
        <v>1.2474012474012475E-2</v>
      </c>
      <c r="H26" s="13">
        <f>RANK(G26,G:G,1)</f>
        <v>2</v>
      </c>
      <c r="I26" s="12">
        <f t="shared" si="2"/>
        <v>1.9003378378378379E-3</v>
      </c>
      <c r="J26" s="13">
        <f>RANK(I26,I:I,1)</f>
        <v>2</v>
      </c>
      <c r="K26" s="11">
        <v>12</v>
      </c>
      <c r="L26" s="12">
        <f t="shared" si="3"/>
        <v>1.266891891891892E-3</v>
      </c>
      <c r="M26" s="14">
        <f>RANK(L26,L:L,1)</f>
        <v>7</v>
      </c>
      <c r="N26" s="12">
        <f t="shared" si="4"/>
        <v>0.66666666666666663</v>
      </c>
      <c r="O26" s="14">
        <v>26</v>
      </c>
      <c r="P26" s="15">
        <v>1</v>
      </c>
      <c r="Q26" s="11">
        <f t="shared" si="5"/>
        <v>9472</v>
      </c>
      <c r="R26" s="12">
        <f>Q26/SUM(Q$2:Q$24)</f>
        <v>3.8824127358877247E-2</v>
      </c>
      <c r="S26" s="16">
        <f>IF(Q26/SUM(Q$2:Q$24)=0,1,Q26/SUM(Q$2:Q$24))</f>
        <v>3.8824127358877247E-2</v>
      </c>
      <c r="T26" s="14">
        <f>IF(S26=1,0,RANK(S26,S:S,0))</f>
        <v>20</v>
      </c>
      <c r="U26" s="17">
        <v>11</v>
      </c>
      <c r="V26" s="13">
        <f>RANK(U26,U:U,1)</f>
        <v>8</v>
      </c>
      <c r="W26" s="18">
        <f t="shared" si="6"/>
        <v>77</v>
      </c>
      <c r="X26" s="29">
        <v>21</v>
      </c>
    </row>
    <row r="27" spans="1:24" s="3" customFormat="1" ht="37.5" customHeight="1" x14ac:dyDescent="0.25">
      <c r="A27" s="40" t="s">
        <v>27</v>
      </c>
      <c r="B27" s="11">
        <v>19434</v>
      </c>
      <c r="C27" s="11">
        <v>2469</v>
      </c>
      <c r="D27" s="12">
        <f t="shared" si="0"/>
        <v>0.12704538437789442</v>
      </c>
      <c r="E27" s="13">
        <f>RANK(D27,D:D,1)</f>
        <v>5</v>
      </c>
      <c r="F27" s="11">
        <v>278</v>
      </c>
      <c r="G27" s="12">
        <f t="shared" si="1"/>
        <v>0.11259619279060348</v>
      </c>
      <c r="H27" s="13">
        <f>RANK(G27,G:G,1)</f>
        <v>17</v>
      </c>
      <c r="I27" s="12">
        <f t="shared" si="2"/>
        <v>1.4304826592569724E-2</v>
      </c>
      <c r="J27" s="13">
        <f>RANK(I27,I:I,1)</f>
        <v>12</v>
      </c>
      <c r="K27" s="11">
        <v>37</v>
      </c>
      <c r="L27" s="12">
        <f t="shared" si="3"/>
        <v>1.9038797982916537E-3</v>
      </c>
      <c r="M27" s="14">
        <f>RANK(L27,L:L,1)</f>
        <v>13</v>
      </c>
      <c r="N27" s="12">
        <f t="shared" si="4"/>
        <v>0.13309352517985612</v>
      </c>
      <c r="O27" s="14">
        <v>15</v>
      </c>
      <c r="P27" s="15">
        <v>1</v>
      </c>
      <c r="Q27" s="11">
        <f t="shared" si="5"/>
        <v>19434</v>
      </c>
      <c r="R27" s="12">
        <f>Q27/SUM(Q$2:Q$24)</f>
        <v>7.9656681914318031E-2</v>
      </c>
      <c r="S27" s="16">
        <f>IF(Q27/SUM(Q$2:Q$24)=0,1,Q27/SUM(Q$2:Q$24))</f>
        <v>7.9656681914318031E-2</v>
      </c>
      <c r="T27" s="14">
        <f>IF(S27=1,0,RANK(S27,S:S,0))</f>
        <v>4</v>
      </c>
      <c r="U27" s="17">
        <v>5</v>
      </c>
      <c r="V27" s="13">
        <f>RANK(U27,U:U,1)</f>
        <v>3</v>
      </c>
      <c r="W27" s="18">
        <f t="shared" si="6"/>
        <v>69</v>
      </c>
      <c r="X27" s="29">
        <v>22</v>
      </c>
    </row>
    <row r="28" spans="1:24" s="3" customFormat="1" ht="37.5" customHeight="1" x14ac:dyDescent="0.25">
      <c r="A28" s="40" t="s">
        <v>24</v>
      </c>
      <c r="B28" s="11">
        <v>14230</v>
      </c>
      <c r="C28" s="11">
        <v>2311</v>
      </c>
      <c r="D28" s="12">
        <f t="shared" si="0"/>
        <v>0.1624033731553057</v>
      </c>
      <c r="E28" s="13">
        <f>RANK(D28,D:D,1)</f>
        <v>17</v>
      </c>
      <c r="F28" s="11">
        <v>20</v>
      </c>
      <c r="G28" s="12">
        <f t="shared" si="1"/>
        <v>8.6542622241453909E-3</v>
      </c>
      <c r="H28" s="13">
        <f>RANK(G28,G:G,1)</f>
        <v>1</v>
      </c>
      <c r="I28" s="12">
        <f t="shared" si="2"/>
        <v>1.4054813773717498E-3</v>
      </c>
      <c r="J28" s="13">
        <f>RANK(I28,I:I,1)</f>
        <v>1</v>
      </c>
      <c r="K28" s="11">
        <v>4</v>
      </c>
      <c r="L28" s="12">
        <f t="shared" si="3"/>
        <v>2.8109627547434998E-4</v>
      </c>
      <c r="M28" s="14">
        <f>RANK(L28,L:L,1)</f>
        <v>2</v>
      </c>
      <c r="N28" s="12">
        <f t="shared" si="4"/>
        <v>0.2</v>
      </c>
      <c r="O28" s="14">
        <v>18</v>
      </c>
      <c r="P28" s="15">
        <v>1</v>
      </c>
      <c r="Q28" s="11">
        <f t="shared" si="5"/>
        <v>14230</v>
      </c>
      <c r="R28" s="12">
        <f>Q28/SUM(Q$2:Q$24)</f>
        <v>5.8326365320610564E-2</v>
      </c>
      <c r="S28" s="16">
        <f>IF(Q28/SUM(Q$2:Q$24)=0,1,Q28/SUM(Q$2:Q$24))</f>
        <v>5.8326365320610564E-2</v>
      </c>
      <c r="T28" s="14">
        <f>IF(S28=1,0,RANK(S28,S:S,0))</f>
        <v>11</v>
      </c>
      <c r="U28" s="17">
        <v>17</v>
      </c>
      <c r="V28" s="13">
        <f>RANK(U28,U:U,1)</f>
        <v>12</v>
      </c>
      <c r="W28" s="18">
        <f t="shared" si="6"/>
        <v>62</v>
      </c>
      <c r="X28" s="29">
        <v>23</v>
      </c>
    </row>
    <row r="29" spans="1:24" s="3" customFormat="1" ht="37.5" customHeight="1" x14ac:dyDescent="0.25">
      <c r="A29" s="40" t="s">
        <v>30</v>
      </c>
      <c r="B29" s="11">
        <v>69978</v>
      </c>
      <c r="C29" s="11">
        <v>7563</v>
      </c>
      <c r="D29" s="12">
        <f t="shared" si="0"/>
        <v>0.1080768241447312</v>
      </c>
      <c r="E29" s="13">
        <f>RANK(D29,D:D,1)</f>
        <v>2</v>
      </c>
      <c r="F29" s="11">
        <v>314</v>
      </c>
      <c r="G29" s="12">
        <f t="shared" si="1"/>
        <v>4.1517916170831677E-2</v>
      </c>
      <c r="H29" s="13">
        <f>RANK(G29,G:G,1)</f>
        <v>5</v>
      </c>
      <c r="I29" s="12">
        <f t="shared" si="2"/>
        <v>4.4871245248506676E-3</v>
      </c>
      <c r="J29" s="13">
        <f>RANK(I29,I:I,1)</f>
        <v>5</v>
      </c>
      <c r="K29" s="11">
        <v>34</v>
      </c>
      <c r="L29" s="12">
        <f t="shared" si="3"/>
        <v>4.8586698676726973E-4</v>
      </c>
      <c r="M29" s="14">
        <f>RANK(L29,L:L,1)</f>
        <v>3</v>
      </c>
      <c r="N29" s="12">
        <f t="shared" si="4"/>
        <v>0.10828025477707007</v>
      </c>
      <c r="O29" s="14">
        <v>12</v>
      </c>
      <c r="P29" s="15">
        <v>4</v>
      </c>
      <c r="Q29" s="11">
        <f t="shared" si="5"/>
        <v>17495</v>
      </c>
      <c r="R29" s="12">
        <f>Q29/SUM(Q$2:Q$24)</f>
        <v>7.1709048579345167E-2</v>
      </c>
      <c r="S29" s="16">
        <f>IF(Q29/SUM(Q$2:Q$24)=0,1,Q29/SUM(Q$2:Q$24))</f>
        <v>7.1709048579345167E-2</v>
      </c>
      <c r="T29" s="14">
        <f>IF(S29=1,0,RANK(S29,S:S,0))</f>
        <v>6</v>
      </c>
      <c r="U29" s="17">
        <v>49</v>
      </c>
      <c r="V29" s="13">
        <f>RANK(U29,U:U,1)</f>
        <v>23</v>
      </c>
      <c r="W29" s="18">
        <f t="shared" si="6"/>
        <v>56</v>
      </c>
      <c r="X29" s="29">
        <v>24</v>
      </c>
    </row>
    <row r="30" spans="1:24" s="3" customFormat="1" ht="37.5" customHeight="1" x14ac:dyDescent="0.25">
      <c r="A30" s="40" t="s">
        <v>37</v>
      </c>
      <c r="B30" s="11">
        <v>10492</v>
      </c>
      <c r="C30" s="11">
        <v>1153</v>
      </c>
      <c r="D30" s="12">
        <f t="shared" si="0"/>
        <v>0.10989325200152497</v>
      </c>
      <c r="E30" s="13">
        <f>RANK(D30,D:D,1)</f>
        <v>3</v>
      </c>
      <c r="F30" s="11">
        <v>41</v>
      </c>
      <c r="G30" s="12">
        <f t="shared" si="1"/>
        <v>3.5559410234171723E-2</v>
      </c>
      <c r="H30" s="13">
        <f>RANK(G30,G:G,1)</f>
        <v>4</v>
      </c>
      <c r="I30" s="12">
        <f t="shared" si="2"/>
        <v>3.9077392298894394E-3</v>
      </c>
      <c r="J30" s="13">
        <f>RANK(I30,I:I,1)</f>
        <v>4</v>
      </c>
      <c r="K30" s="11">
        <v>2</v>
      </c>
      <c r="L30" s="12">
        <f t="shared" si="3"/>
        <v>1.9062142584826535E-4</v>
      </c>
      <c r="M30" s="14">
        <f>RANK(L30,L:L,1)</f>
        <v>1</v>
      </c>
      <c r="N30" s="12">
        <f t="shared" si="4"/>
        <v>4.878048780487805E-2</v>
      </c>
      <c r="O30" s="14">
        <v>1</v>
      </c>
      <c r="P30" s="15">
        <v>1</v>
      </c>
      <c r="Q30" s="11">
        <f t="shared" si="5"/>
        <v>10492</v>
      </c>
      <c r="R30" s="12">
        <f>Q30/SUM(Q$2:Q$24)</f>
        <v>4.3004934992540128E-2</v>
      </c>
      <c r="S30" s="16">
        <f>IF(Q30/SUM(Q$2:Q$24)=0,1,Q30/SUM(Q$2:Q$24))</f>
        <v>4.3004934992540128E-2</v>
      </c>
      <c r="T30" s="14">
        <f>IF(S30=1,0,RANK(S30,S:S,0))</f>
        <v>19</v>
      </c>
      <c r="U30" s="17">
        <v>9</v>
      </c>
      <c r="V30" s="13">
        <f>RANK(U30,U:U,1)</f>
        <v>7</v>
      </c>
      <c r="W30" s="18">
        <f t="shared" si="6"/>
        <v>39</v>
      </c>
      <c r="X30" s="29">
        <v>25</v>
      </c>
    </row>
    <row r="31" spans="1:24" s="3" customFormat="1" ht="37.5" customHeight="1" x14ac:dyDescent="0.25">
      <c r="A31" s="40" t="s">
        <v>17</v>
      </c>
      <c r="B31" s="11">
        <v>17516</v>
      </c>
      <c r="C31" s="11">
        <v>1933</v>
      </c>
      <c r="D31" s="12">
        <f t="shared" si="0"/>
        <v>0.1103562457182005</v>
      </c>
      <c r="E31" s="13">
        <f>RANK(D31,D:D,1)</f>
        <v>4</v>
      </c>
      <c r="F31" s="11">
        <v>59</v>
      </c>
      <c r="G31" s="12">
        <f t="shared" si="1"/>
        <v>3.0522503879979308E-2</v>
      </c>
      <c r="H31" s="13">
        <f>RANK(G31,G:G,1)</f>
        <v>3</v>
      </c>
      <c r="I31" s="12">
        <f t="shared" si="2"/>
        <v>3.3683489381137245E-3</v>
      </c>
      <c r="J31" s="13">
        <f>RANK(I31,I:I,1)</f>
        <v>3</v>
      </c>
      <c r="K31" s="11">
        <v>10</v>
      </c>
      <c r="L31" s="12">
        <f t="shared" si="3"/>
        <v>5.7090659968029233E-4</v>
      </c>
      <c r="M31" s="14">
        <f>RANK(L31,L:L,1)</f>
        <v>4</v>
      </c>
      <c r="N31" s="12">
        <f t="shared" si="4"/>
        <v>0.16949152542372881</v>
      </c>
      <c r="O31" s="14">
        <v>17</v>
      </c>
      <c r="P31" s="15">
        <v>0</v>
      </c>
      <c r="Q31" s="11">
        <f t="shared" si="5"/>
        <v>0</v>
      </c>
      <c r="R31" s="12">
        <f>Q31/SUM(Q$2:Q$24)</f>
        <v>0</v>
      </c>
      <c r="S31" s="16">
        <f>IF(Q31/SUM(Q$2:Q$24)=0,1,Q31/SUM(Q$2:Q$24))</f>
        <v>1</v>
      </c>
      <c r="T31" s="14">
        <f>IF(S31=1,0,RANK(S31,S:S,0))</f>
        <v>0</v>
      </c>
      <c r="U31" s="17">
        <v>6</v>
      </c>
      <c r="V31" s="13">
        <f>RANK(U31,U:U,1)</f>
        <v>4</v>
      </c>
      <c r="W31" s="18">
        <f t="shared" si="6"/>
        <v>35</v>
      </c>
      <c r="X31" s="29">
        <v>26</v>
      </c>
    </row>
    <row r="32" spans="1:24" s="3" customFormat="1" ht="29.25" customHeight="1" x14ac:dyDescent="0.5">
      <c r="A32" s="37" t="s">
        <v>39</v>
      </c>
      <c r="B32" s="20"/>
      <c r="C32" s="20"/>
      <c r="D32" s="21"/>
      <c r="E32" s="22"/>
      <c r="F32" s="20"/>
      <c r="G32" s="21"/>
      <c r="H32" s="22"/>
      <c r="I32" s="21"/>
      <c r="J32" s="22"/>
      <c r="K32" s="20"/>
      <c r="L32" s="21"/>
      <c r="M32" s="23"/>
      <c r="N32" s="21"/>
      <c r="O32" s="23"/>
      <c r="P32" s="24"/>
      <c r="Q32" s="20"/>
      <c r="R32" s="21"/>
      <c r="S32" s="25"/>
      <c r="T32" s="23"/>
      <c r="U32" s="20"/>
      <c r="V32" s="22"/>
      <c r="W32" s="20"/>
      <c r="X32" s="26"/>
    </row>
    <row r="33" spans="1:24" s="3" customFormat="1" ht="36" customHeight="1" x14ac:dyDescent="0.45">
      <c r="A33" s="38" t="s">
        <v>40</v>
      </c>
      <c r="B33" s="27"/>
      <c r="C33" s="20"/>
      <c r="D33" s="21"/>
      <c r="E33" s="22"/>
      <c r="F33" s="20"/>
      <c r="G33" s="21"/>
      <c r="H33" s="22"/>
      <c r="I33" s="21"/>
      <c r="J33" s="22"/>
      <c r="K33" s="20"/>
      <c r="L33" s="21"/>
      <c r="M33" s="23"/>
      <c r="N33" s="21"/>
      <c r="O33" s="23"/>
      <c r="P33" s="24"/>
      <c r="Q33" s="20"/>
      <c r="R33" s="21"/>
      <c r="S33" s="25"/>
      <c r="T33" s="23"/>
      <c r="U33" s="20"/>
      <c r="V33" s="22"/>
      <c r="W33" s="20"/>
      <c r="X33" s="26"/>
    </row>
    <row r="34" spans="1:24" s="3" customFormat="1" ht="33" customHeight="1" x14ac:dyDescent="0.45">
      <c r="A34" s="38" t="s">
        <v>41</v>
      </c>
      <c r="B34" s="27"/>
      <c r="C34" s="20"/>
      <c r="D34" s="21"/>
      <c r="E34" s="22"/>
      <c r="F34" s="20"/>
      <c r="G34" s="21"/>
      <c r="H34" s="22"/>
      <c r="I34" s="21"/>
      <c r="J34" s="22"/>
      <c r="K34" s="20"/>
      <c r="L34" s="21"/>
      <c r="M34" s="23"/>
      <c r="N34" s="21"/>
      <c r="O34" s="23"/>
      <c r="P34" s="24"/>
      <c r="Q34" s="20"/>
      <c r="R34" s="21"/>
      <c r="S34" s="25"/>
      <c r="T34" s="23"/>
      <c r="U34" s="20"/>
      <c r="V34" s="22"/>
      <c r="W34" s="20"/>
      <c r="X34" s="26"/>
    </row>
    <row r="35" spans="1:24" s="3" customFormat="1" ht="33" x14ac:dyDescent="0.45">
      <c r="A35" s="38" t="s">
        <v>42</v>
      </c>
      <c r="B35"/>
      <c r="D35" s="4"/>
      <c r="E35" s="6"/>
      <c r="H35" s="7"/>
      <c r="J35" s="7"/>
      <c r="L35" s="4"/>
      <c r="M35" s="6"/>
      <c r="N35" s="4"/>
      <c r="O35" s="6"/>
      <c r="P35" s="4"/>
      <c r="Q35" s="4"/>
      <c r="R35" s="8"/>
      <c r="S35" s="9"/>
      <c r="T35" s="10"/>
      <c r="U35" s="4"/>
      <c r="V35" s="6"/>
      <c r="W35" s="8"/>
      <c r="X35" s="4"/>
    </row>
    <row r="36" spans="1:24" s="3" customFormat="1" ht="39" customHeight="1" x14ac:dyDescent="0.25">
      <c r="A36" s="39" t="s">
        <v>64</v>
      </c>
      <c r="B36"/>
      <c r="D36" s="4"/>
      <c r="E36" s="6"/>
      <c r="H36" s="7"/>
      <c r="J36" s="7"/>
      <c r="L36" s="4"/>
      <c r="M36" s="6"/>
      <c r="N36" s="4"/>
      <c r="O36" s="6"/>
      <c r="P36" s="4"/>
      <c r="Q36" s="4"/>
      <c r="R36" s="8"/>
      <c r="S36" s="9"/>
      <c r="T36" s="10"/>
      <c r="U36" s="4"/>
      <c r="V36" s="6"/>
      <c r="W36" s="8"/>
      <c r="X36" s="4"/>
    </row>
    <row r="37" spans="1:24" s="3" customFormat="1" ht="30.75" customHeight="1" x14ac:dyDescent="0.45">
      <c r="A37" s="38" t="s">
        <v>49</v>
      </c>
      <c r="B37" s="4"/>
      <c r="D37" s="4"/>
      <c r="E37" s="6"/>
      <c r="H37" s="7"/>
      <c r="J37" s="7"/>
      <c r="L37" s="4"/>
      <c r="M37" s="6"/>
      <c r="N37" s="4"/>
      <c r="O37" s="6"/>
      <c r="P37" s="4"/>
      <c r="Q37" s="4"/>
      <c r="R37" s="8"/>
      <c r="S37" s="9"/>
      <c r="T37" s="10"/>
      <c r="U37" s="4"/>
      <c r="V37" s="6"/>
      <c r="W37" s="8"/>
      <c r="X37" s="4"/>
    </row>
    <row r="38" spans="1:24" s="3" customFormat="1" ht="31.5" customHeight="1" x14ac:dyDescent="0.5">
      <c r="A38" s="43" t="s">
        <v>54</v>
      </c>
      <c r="Q38" s="4"/>
      <c r="R38" s="8"/>
      <c r="S38" s="9"/>
      <c r="T38" s="10"/>
      <c r="U38" s="4"/>
      <c r="V38" s="6"/>
      <c r="W38" s="8"/>
      <c r="X38" s="4"/>
    </row>
    <row r="39" spans="1:24" ht="33" x14ac:dyDescent="0.25">
      <c r="A39" s="39"/>
    </row>
  </sheetData>
  <autoFilter ref="A5:X31">
    <sortState ref="A4:Z87">
      <sortCondition ref="X2:X87"/>
    </sortState>
  </autoFilter>
  <sortState ref="A10:X35">
    <sortCondition ref="X10:X35"/>
  </sortState>
  <mergeCells count="2">
    <mergeCell ref="A3:X3"/>
    <mergeCell ref="A4:A5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43"/>
  <sheetViews>
    <sheetView showGridLines="0" view="pageBreakPreview" topLeftCell="A10" zoomScale="42" zoomScaleNormal="33" zoomScaleSheetLayoutView="42" zoomScalePageLayoutView="40" workbookViewId="0">
      <selection activeCell="A10" sqref="A10:X35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39.75" customHeight="1" x14ac:dyDescent="0.25">
      <c r="Q2" s="47" t="s">
        <v>43</v>
      </c>
      <c r="R2" s="47"/>
      <c r="S2" s="47"/>
      <c r="T2" s="47"/>
      <c r="U2" s="47"/>
      <c r="V2" s="47"/>
      <c r="W2" s="47"/>
      <c r="X2" s="47"/>
    </row>
    <row r="3" spans="1:240" ht="52.5" customHeight="1" x14ac:dyDescent="0.25">
      <c r="Q3" s="47" t="s">
        <v>52</v>
      </c>
      <c r="R3" s="47"/>
      <c r="S3" s="47"/>
      <c r="T3" s="47"/>
      <c r="U3" s="47"/>
      <c r="V3" s="47"/>
      <c r="W3" s="47"/>
      <c r="X3" s="47"/>
    </row>
    <row r="4" spans="1:240" ht="43.5" customHeight="1" x14ac:dyDescent="0.25">
      <c r="Q4" s="47" t="s">
        <v>53</v>
      </c>
      <c r="R4" s="47"/>
      <c r="S4" s="47"/>
      <c r="T4" s="47"/>
      <c r="U4" s="47"/>
      <c r="V4" s="47"/>
      <c r="W4" s="47"/>
      <c r="X4" s="47"/>
    </row>
    <row r="5" spans="1:240" ht="44.25" x14ac:dyDescent="0.25">
      <c r="Q5" s="47" t="s">
        <v>50</v>
      </c>
      <c r="R5" s="47"/>
      <c r="S5" s="47"/>
      <c r="T5" s="47"/>
      <c r="U5" s="47"/>
      <c r="V5" s="47"/>
      <c r="W5" s="47"/>
      <c r="X5" s="47"/>
    </row>
    <row r="6" spans="1:240" ht="9" customHeight="1" x14ac:dyDescent="0.55000000000000004">
      <c r="P6" s="28"/>
      <c r="Q6" s="28"/>
    </row>
    <row r="7" spans="1:240" ht="49.5" customHeight="1" thickBot="1" x14ac:dyDescent="0.3">
      <c r="A7" s="44" t="s">
        <v>65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</row>
    <row r="8" spans="1:240" s="2" customFormat="1" ht="26.25" customHeight="1" x14ac:dyDescent="0.25">
      <c r="A8" s="45" t="s">
        <v>38</v>
      </c>
      <c r="B8" s="30"/>
      <c r="C8" s="30"/>
      <c r="D8" s="31" t="s">
        <v>0</v>
      </c>
      <c r="E8" s="31"/>
      <c r="F8" s="30"/>
      <c r="G8" s="31" t="s">
        <v>1</v>
      </c>
      <c r="H8" s="31"/>
      <c r="I8" s="31" t="s">
        <v>2</v>
      </c>
      <c r="J8" s="31"/>
      <c r="K8" s="30"/>
      <c r="L8" s="31" t="s">
        <v>3</v>
      </c>
      <c r="M8" s="31"/>
      <c r="N8" s="31" t="s">
        <v>4</v>
      </c>
      <c r="O8" s="31"/>
      <c r="P8" s="30"/>
      <c r="Q8" s="30"/>
      <c r="R8" s="31" t="s">
        <v>5</v>
      </c>
      <c r="S8" s="32"/>
      <c r="T8" s="31"/>
      <c r="U8" s="31" t="s">
        <v>6</v>
      </c>
      <c r="V8" s="31"/>
      <c r="W8" s="33"/>
      <c r="X8" s="34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</row>
    <row r="9" spans="1:240" s="2" customFormat="1" ht="409.5" customHeight="1" x14ac:dyDescent="0.25">
      <c r="A9" s="46"/>
      <c r="B9" s="30" t="s">
        <v>55</v>
      </c>
      <c r="C9" s="30" t="s">
        <v>59</v>
      </c>
      <c r="D9" s="35" t="s">
        <v>44</v>
      </c>
      <c r="E9" s="36" t="s">
        <v>7</v>
      </c>
      <c r="F9" s="30" t="s">
        <v>61</v>
      </c>
      <c r="G9" s="35" t="s">
        <v>45</v>
      </c>
      <c r="H9" s="36" t="s">
        <v>7</v>
      </c>
      <c r="I9" s="35" t="s">
        <v>46</v>
      </c>
      <c r="J9" s="36" t="s">
        <v>7</v>
      </c>
      <c r="K9" s="30" t="s">
        <v>62</v>
      </c>
      <c r="L9" s="35" t="s">
        <v>47</v>
      </c>
      <c r="M9" s="36" t="s">
        <v>7</v>
      </c>
      <c r="N9" s="35" t="s">
        <v>8</v>
      </c>
      <c r="O9" s="36" t="s">
        <v>7</v>
      </c>
      <c r="P9" s="30" t="s">
        <v>9</v>
      </c>
      <c r="Q9" s="30" t="s">
        <v>10</v>
      </c>
      <c r="R9" s="35" t="s">
        <v>48</v>
      </c>
      <c r="S9" s="32"/>
      <c r="T9" s="36" t="s">
        <v>7</v>
      </c>
      <c r="U9" s="35" t="s">
        <v>63</v>
      </c>
      <c r="V9" s="36" t="s">
        <v>7</v>
      </c>
      <c r="W9" s="42" t="s">
        <v>11</v>
      </c>
      <c r="X9" s="34" t="s">
        <v>51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</row>
    <row r="10" spans="1:240" ht="37.5" customHeight="1" x14ac:dyDescent="0.25">
      <c r="A10" s="40" t="s">
        <v>66</v>
      </c>
      <c r="B10" s="11">
        <v>6764</v>
      </c>
      <c r="C10" s="11">
        <v>1461</v>
      </c>
      <c r="D10" s="12">
        <f t="shared" ref="D10:D35" si="0">C10/B10</f>
        <v>0.21599645180366647</v>
      </c>
      <c r="E10" s="13">
        <f t="shared" ref="E10:E35" si="1">RANK(D10,D:D,1)</f>
        <v>26</v>
      </c>
      <c r="F10" s="11">
        <v>202</v>
      </c>
      <c r="G10" s="12">
        <f t="shared" ref="G10:G35" si="2">F10/C10</f>
        <v>0.13826146475017112</v>
      </c>
      <c r="H10" s="13">
        <f t="shared" ref="H10:H35" si="3">RANK(G10,G:G,1)</f>
        <v>24</v>
      </c>
      <c r="I10" s="12">
        <f t="shared" ref="I10:I35" si="4">F10/B10</f>
        <v>2.9863985807214666E-2</v>
      </c>
      <c r="J10" s="13">
        <f t="shared" ref="J10:J35" si="5">RANK(I10,I:I,1)</f>
        <v>25</v>
      </c>
      <c r="K10" s="11">
        <v>35</v>
      </c>
      <c r="L10" s="12">
        <f t="shared" ref="L10:L35" si="6">K10/B10</f>
        <v>5.1744529863985804E-3</v>
      </c>
      <c r="M10" s="14">
        <f t="shared" ref="M10:M35" si="7">RANK(L10,L:L,1)</f>
        <v>26</v>
      </c>
      <c r="N10" s="12">
        <f t="shared" ref="N10:N35" si="8">K10/F10</f>
        <v>0.17326732673267325</v>
      </c>
      <c r="O10" s="14">
        <v>15</v>
      </c>
      <c r="P10" s="15">
        <v>1</v>
      </c>
      <c r="Q10" s="11">
        <f t="shared" ref="Q10:Q35" si="9">IFERROR(ROUNDUP(B10/P10,0),0)</f>
        <v>6764</v>
      </c>
      <c r="R10" s="12">
        <f t="shared" ref="R10:R35" si="10">Q10/SUM(Q$3:Q$28)</f>
        <v>2.7724492974603644E-2</v>
      </c>
      <c r="S10" s="16">
        <f t="shared" ref="S10:S35" si="11">IF(Q10/SUM(Q$3:Q$28)=0,1,Q10/SUM(Q$3:Q$28))</f>
        <v>2.7724492974603644E-2</v>
      </c>
      <c r="T10" s="14">
        <f t="shared" ref="T10:T35" si="12">IF(S10=1,0,RANK(S10,S:S,0))</f>
        <v>26</v>
      </c>
      <c r="U10" s="17">
        <v>5</v>
      </c>
      <c r="V10" s="13">
        <f t="shared" ref="V10:V24" si="13">RANK(U10,U:U,1)</f>
        <v>7</v>
      </c>
      <c r="W10" s="18">
        <f t="shared" ref="W10:W35" si="14">SUM(E10,H10,J10,M10,O10,V10,T10)</f>
        <v>149</v>
      </c>
      <c r="X10" s="29">
        <v>1</v>
      </c>
    </row>
    <row r="11" spans="1:240" ht="37.5" customHeight="1" x14ac:dyDescent="0.25">
      <c r="A11" s="40" t="s">
        <v>16</v>
      </c>
      <c r="B11" s="11">
        <v>17808</v>
      </c>
      <c r="C11" s="11">
        <v>2810</v>
      </c>
      <c r="D11" s="12">
        <f t="shared" si="0"/>
        <v>0.15779424977538184</v>
      </c>
      <c r="E11" s="13">
        <f t="shared" si="1"/>
        <v>13</v>
      </c>
      <c r="F11" s="11">
        <v>153</v>
      </c>
      <c r="G11" s="12">
        <f t="shared" si="2"/>
        <v>5.4448398576512458E-2</v>
      </c>
      <c r="H11" s="13">
        <f t="shared" si="3"/>
        <v>14</v>
      </c>
      <c r="I11" s="12">
        <f t="shared" si="4"/>
        <v>8.5916442048517526E-3</v>
      </c>
      <c r="J11" s="13">
        <f t="shared" si="5"/>
        <v>14</v>
      </c>
      <c r="K11" s="11">
        <v>47</v>
      </c>
      <c r="L11" s="12">
        <f t="shared" si="6"/>
        <v>2.6392632524707997E-3</v>
      </c>
      <c r="M11" s="14">
        <f t="shared" si="7"/>
        <v>24</v>
      </c>
      <c r="N11" s="12">
        <f t="shared" si="8"/>
        <v>0.30718954248366015</v>
      </c>
      <c r="O11" s="14">
        <v>21</v>
      </c>
      <c r="P11" s="19">
        <v>2</v>
      </c>
      <c r="Q11" s="11">
        <f t="shared" si="9"/>
        <v>8904</v>
      </c>
      <c r="R11" s="12">
        <f t="shared" si="10"/>
        <v>3.6495991343268898E-2</v>
      </c>
      <c r="S11" s="16">
        <f t="shared" si="11"/>
        <v>3.6495991343268898E-2</v>
      </c>
      <c r="T11" s="14">
        <f t="shared" si="12"/>
        <v>24</v>
      </c>
      <c r="U11" s="17">
        <v>29</v>
      </c>
      <c r="V11" s="13">
        <f t="shared" si="13"/>
        <v>25</v>
      </c>
      <c r="W11" s="18">
        <f t="shared" si="14"/>
        <v>135</v>
      </c>
      <c r="X11" s="29">
        <v>2</v>
      </c>
    </row>
    <row r="12" spans="1:240" ht="37.5" customHeight="1" x14ac:dyDescent="0.25">
      <c r="A12" s="40" t="s">
        <v>13</v>
      </c>
      <c r="B12" s="11">
        <v>17063</v>
      </c>
      <c r="C12" s="11">
        <v>3115</v>
      </c>
      <c r="D12" s="12">
        <f t="shared" si="0"/>
        <v>0.18255875285705914</v>
      </c>
      <c r="E12" s="13">
        <f t="shared" si="1"/>
        <v>22</v>
      </c>
      <c r="F12" s="11">
        <v>644</v>
      </c>
      <c r="G12" s="12">
        <f t="shared" si="2"/>
        <v>0.20674157303370785</v>
      </c>
      <c r="H12" s="13">
        <f t="shared" si="3"/>
        <v>26</v>
      </c>
      <c r="I12" s="12">
        <f t="shared" si="4"/>
        <v>3.7742483736740315E-2</v>
      </c>
      <c r="J12" s="13">
        <f t="shared" si="5"/>
        <v>26</v>
      </c>
      <c r="K12" s="11">
        <v>38</v>
      </c>
      <c r="L12" s="12">
        <f t="shared" si="6"/>
        <v>2.227040965832503E-3</v>
      </c>
      <c r="M12" s="14">
        <f t="shared" si="7"/>
        <v>22</v>
      </c>
      <c r="N12" s="12">
        <f t="shared" si="8"/>
        <v>5.9006211180124224E-2</v>
      </c>
      <c r="O12" s="14">
        <v>3</v>
      </c>
      <c r="P12" s="15">
        <v>1</v>
      </c>
      <c r="Q12" s="11">
        <f t="shared" si="9"/>
        <v>17063</v>
      </c>
      <c r="R12" s="12">
        <f t="shared" si="10"/>
        <v>6.9938353581558546E-2</v>
      </c>
      <c r="S12" s="16">
        <f t="shared" si="11"/>
        <v>6.9938353581558546E-2</v>
      </c>
      <c r="T12" s="14">
        <f t="shared" si="12"/>
        <v>8</v>
      </c>
      <c r="U12" s="17">
        <v>17</v>
      </c>
      <c r="V12" s="13">
        <f t="shared" si="13"/>
        <v>19</v>
      </c>
      <c r="W12" s="18">
        <f t="shared" si="14"/>
        <v>126</v>
      </c>
      <c r="X12" s="29">
        <v>3</v>
      </c>
    </row>
    <row r="13" spans="1:240" ht="37.5" customHeight="1" x14ac:dyDescent="0.25">
      <c r="A13" s="40" t="s">
        <v>32</v>
      </c>
      <c r="B13" s="11">
        <v>8778</v>
      </c>
      <c r="C13" s="11">
        <v>1418</v>
      </c>
      <c r="D13" s="12">
        <f t="shared" si="0"/>
        <v>0.16154021417179312</v>
      </c>
      <c r="E13" s="13">
        <f t="shared" si="1"/>
        <v>16</v>
      </c>
      <c r="F13" s="11">
        <v>150</v>
      </c>
      <c r="G13" s="12">
        <f t="shared" si="2"/>
        <v>0.10578279266572638</v>
      </c>
      <c r="H13" s="13">
        <f t="shared" si="3"/>
        <v>21</v>
      </c>
      <c r="I13" s="12">
        <f t="shared" si="4"/>
        <v>1.7088174982911826E-2</v>
      </c>
      <c r="J13" s="13">
        <f t="shared" si="5"/>
        <v>22</v>
      </c>
      <c r="K13" s="11">
        <v>13</v>
      </c>
      <c r="L13" s="12">
        <f t="shared" si="6"/>
        <v>1.4809751651856916E-3</v>
      </c>
      <c r="M13" s="14">
        <f t="shared" si="7"/>
        <v>17</v>
      </c>
      <c r="N13" s="12">
        <f t="shared" si="8"/>
        <v>8.666666666666667E-2</v>
      </c>
      <c r="O13" s="14">
        <v>8</v>
      </c>
      <c r="P13" s="15">
        <v>1</v>
      </c>
      <c r="Q13" s="11">
        <f t="shared" si="9"/>
        <v>8778</v>
      </c>
      <c r="R13" s="12">
        <f t="shared" si="10"/>
        <v>3.5979538635581135E-2</v>
      </c>
      <c r="S13" s="16">
        <f t="shared" si="11"/>
        <v>3.5979538635581135E-2</v>
      </c>
      <c r="T13" s="14">
        <f t="shared" si="12"/>
        <v>25</v>
      </c>
      <c r="U13" s="17">
        <v>8</v>
      </c>
      <c r="V13" s="13">
        <f t="shared" si="13"/>
        <v>11</v>
      </c>
      <c r="W13" s="18">
        <f t="shared" si="14"/>
        <v>120</v>
      </c>
      <c r="X13" s="29">
        <v>4</v>
      </c>
    </row>
    <row r="14" spans="1:240" ht="37.5" customHeight="1" x14ac:dyDescent="0.25">
      <c r="A14" s="40" t="s">
        <v>18</v>
      </c>
      <c r="B14" s="11">
        <v>12058</v>
      </c>
      <c r="C14" s="11">
        <v>2271</v>
      </c>
      <c r="D14" s="12">
        <f t="shared" si="0"/>
        <v>0.18833969149112623</v>
      </c>
      <c r="E14" s="13">
        <f t="shared" si="1"/>
        <v>23</v>
      </c>
      <c r="F14" s="11">
        <v>130</v>
      </c>
      <c r="G14" s="12">
        <f t="shared" si="2"/>
        <v>5.7243505063848524E-2</v>
      </c>
      <c r="H14" s="13">
        <f t="shared" si="3"/>
        <v>15</v>
      </c>
      <c r="I14" s="12">
        <f t="shared" si="4"/>
        <v>1.0781224083595952E-2</v>
      </c>
      <c r="J14" s="13">
        <f t="shared" si="5"/>
        <v>17</v>
      </c>
      <c r="K14" s="11">
        <v>16</v>
      </c>
      <c r="L14" s="12">
        <f t="shared" si="6"/>
        <v>1.3269198872118096E-3</v>
      </c>
      <c r="M14" s="14">
        <f t="shared" si="7"/>
        <v>16</v>
      </c>
      <c r="N14" s="12">
        <f t="shared" si="8"/>
        <v>0.12307692307692308</v>
      </c>
      <c r="O14" s="14">
        <v>11</v>
      </c>
      <c r="P14" s="15">
        <v>1</v>
      </c>
      <c r="Q14" s="11">
        <f t="shared" si="9"/>
        <v>12058</v>
      </c>
      <c r="R14" s="12">
        <f t="shared" si="10"/>
        <v>4.9423704359516665E-2</v>
      </c>
      <c r="S14" s="16">
        <f t="shared" si="11"/>
        <v>4.9423704359516665E-2</v>
      </c>
      <c r="T14" s="14">
        <f t="shared" si="12"/>
        <v>14</v>
      </c>
      <c r="U14" s="17">
        <v>11</v>
      </c>
      <c r="V14" s="13">
        <f t="shared" si="13"/>
        <v>16</v>
      </c>
      <c r="W14" s="18">
        <f t="shared" si="14"/>
        <v>112</v>
      </c>
      <c r="X14" s="29">
        <v>5</v>
      </c>
    </row>
    <row r="15" spans="1:240" ht="37.5" customHeight="1" x14ac:dyDescent="0.25">
      <c r="A15" s="40" t="s">
        <v>31</v>
      </c>
      <c r="B15" s="11">
        <v>22974</v>
      </c>
      <c r="C15" s="11">
        <v>3964</v>
      </c>
      <c r="D15" s="12">
        <f t="shared" si="0"/>
        <v>0.17254287455384348</v>
      </c>
      <c r="E15" s="13">
        <f t="shared" si="1"/>
        <v>19</v>
      </c>
      <c r="F15" s="11">
        <v>261</v>
      </c>
      <c r="G15" s="12">
        <f t="shared" si="2"/>
        <v>6.5842583249243192E-2</v>
      </c>
      <c r="H15" s="13">
        <f t="shared" si="3"/>
        <v>17</v>
      </c>
      <c r="I15" s="12">
        <f t="shared" si="4"/>
        <v>1.1360668581875163E-2</v>
      </c>
      <c r="J15" s="13">
        <f t="shared" si="5"/>
        <v>18</v>
      </c>
      <c r="K15" s="11">
        <v>44</v>
      </c>
      <c r="L15" s="12">
        <f t="shared" si="6"/>
        <v>1.9152084965613303E-3</v>
      </c>
      <c r="M15" s="14">
        <f t="shared" si="7"/>
        <v>19</v>
      </c>
      <c r="N15" s="12">
        <f t="shared" si="8"/>
        <v>0.16858237547892721</v>
      </c>
      <c r="O15" s="14">
        <v>14</v>
      </c>
      <c r="P15" s="15">
        <v>1.5</v>
      </c>
      <c r="Q15" s="11">
        <f t="shared" si="9"/>
        <v>15316</v>
      </c>
      <c r="R15" s="12">
        <f t="shared" si="10"/>
        <v>6.277769580115751E-2</v>
      </c>
      <c r="S15" s="16">
        <f t="shared" si="11"/>
        <v>6.277769580115751E-2</v>
      </c>
      <c r="T15" s="14">
        <f t="shared" si="12"/>
        <v>9</v>
      </c>
      <c r="U15" s="17">
        <v>9</v>
      </c>
      <c r="V15" s="13">
        <f t="shared" si="13"/>
        <v>14</v>
      </c>
      <c r="W15" s="18">
        <f t="shared" si="14"/>
        <v>110</v>
      </c>
      <c r="X15" s="29">
        <v>6</v>
      </c>
    </row>
    <row r="16" spans="1:240" ht="37.5" customHeight="1" x14ac:dyDescent="0.25">
      <c r="A16" s="40" t="s">
        <v>28</v>
      </c>
      <c r="B16" s="11">
        <v>13848</v>
      </c>
      <c r="C16" s="11">
        <v>2466</v>
      </c>
      <c r="D16" s="12">
        <f t="shared" si="0"/>
        <v>0.17807625649913345</v>
      </c>
      <c r="E16" s="13">
        <f t="shared" si="1"/>
        <v>20</v>
      </c>
      <c r="F16" s="11">
        <v>111</v>
      </c>
      <c r="G16" s="12">
        <f t="shared" si="2"/>
        <v>4.5012165450121655E-2</v>
      </c>
      <c r="H16" s="13">
        <f t="shared" si="3"/>
        <v>12</v>
      </c>
      <c r="I16" s="12">
        <f t="shared" si="4"/>
        <v>8.0155979202772964E-3</v>
      </c>
      <c r="J16" s="13">
        <f t="shared" si="5"/>
        <v>13</v>
      </c>
      <c r="K16" s="11">
        <v>12</v>
      </c>
      <c r="L16" s="12">
        <f t="shared" si="6"/>
        <v>8.6655112651646442E-4</v>
      </c>
      <c r="M16" s="14">
        <f t="shared" si="7"/>
        <v>9</v>
      </c>
      <c r="N16" s="12">
        <f t="shared" si="8"/>
        <v>0.10810810810810811</v>
      </c>
      <c r="O16" s="14">
        <v>9</v>
      </c>
      <c r="P16" s="15">
        <v>1.5</v>
      </c>
      <c r="Q16" s="11">
        <f t="shared" si="9"/>
        <v>9232</v>
      </c>
      <c r="R16" s="12">
        <f t="shared" si="10"/>
        <v>3.7840407915662455E-2</v>
      </c>
      <c r="S16" s="16">
        <f t="shared" si="11"/>
        <v>3.7840407915662455E-2</v>
      </c>
      <c r="T16" s="14">
        <f t="shared" si="12"/>
        <v>23</v>
      </c>
      <c r="U16" s="17">
        <v>23</v>
      </c>
      <c r="V16" s="13">
        <f t="shared" si="13"/>
        <v>22</v>
      </c>
      <c r="W16" s="18">
        <f t="shared" si="14"/>
        <v>108</v>
      </c>
      <c r="X16" s="29">
        <v>7</v>
      </c>
    </row>
    <row r="17" spans="1:24" ht="37.5" customHeight="1" x14ac:dyDescent="0.25">
      <c r="A17" s="40" t="s">
        <v>35</v>
      </c>
      <c r="B17" s="11">
        <v>27226</v>
      </c>
      <c r="C17" s="11">
        <v>5136</v>
      </c>
      <c r="D17" s="12">
        <f t="shared" si="0"/>
        <v>0.18864320869756851</v>
      </c>
      <c r="E17" s="13">
        <f t="shared" si="1"/>
        <v>24</v>
      </c>
      <c r="F17" s="11">
        <v>155</v>
      </c>
      <c r="G17" s="12">
        <f t="shared" si="2"/>
        <v>3.0179127725856698E-2</v>
      </c>
      <c r="H17" s="13">
        <f t="shared" si="3"/>
        <v>7</v>
      </c>
      <c r="I17" s="12">
        <f t="shared" si="4"/>
        <v>5.693087489899361E-3</v>
      </c>
      <c r="J17" s="13">
        <f t="shared" si="5"/>
        <v>10</v>
      </c>
      <c r="K17" s="11">
        <v>33</v>
      </c>
      <c r="L17" s="12">
        <f t="shared" si="6"/>
        <v>1.2120766913979284E-3</v>
      </c>
      <c r="M17" s="14">
        <f t="shared" si="7"/>
        <v>14</v>
      </c>
      <c r="N17" s="12">
        <f t="shared" si="8"/>
        <v>0.2129032258064516</v>
      </c>
      <c r="O17" s="14">
        <v>16</v>
      </c>
      <c r="P17" s="15">
        <v>2.5</v>
      </c>
      <c r="Q17" s="11">
        <f t="shared" si="9"/>
        <v>10891</v>
      </c>
      <c r="R17" s="12">
        <f t="shared" si="10"/>
        <v>4.4640368566884726E-2</v>
      </c>
      <c r="S17" s="16">
        <f t="shared" si="11"/>
        <v>4.4640368566884726E-2</v>
      </c>
      <c r="T17" s="14">
        <f t="shared" si="12"/>
        <v>17</v>
      </c>
      <c r="U17" s="17">
        <v>14</v>
      </c>
      <c r="V17" s="13">
        <f t="shared" si="13"/>
        <v>18</v>
      </c>
      <c r="W17" s="18">
        <f t="shared" si="14"/>
        <v>106</v>
      </c>
      <c r="X17" s="29">
        <v>8</v>
      </c>
    </row>
    <row r="18" spans="1:24" s="3" customFormat="1" ht="37.5" customHeight="1" x14ac:dyDescent="0.25">
      <c r="A18" s="40" t="s">
        <v>15</v>
      </c>
      <c r="B18" s="11">
        <v>15251</v>
      </c>
      <c r="C18" s="11">
        <v>2524</v>
      </c>
      <c r="D18" s="12">
        <f t="shared" si="0"/>
        <v>0.16549734443643041</v>
      </c>
      <c r="E18" s="13">
        <f t="shared" si="1"/>
        <v>18</v>
      </c>
      <c r="F18" s="11">
        <v>91</v>
      </c>
      <c r="G18" s="12">
        <f t="shared" si="2"/>
        <v>3.6053882725832015E-2</v>
      </c>
      <c r="H18" s="13">
        <f t="shared" si="3"/>
        <v>10</v>
      </c>
      <c r="I18" s="12">
        <f t="shared" si="4"/>
        <v>5.9668218477476886E-3</v>
      </c>
      <c r="J18" s="13">
        <f t="shared" si="5"/>
        <v>11</v>
      </c>
      <c r="K18" s="11">
        <v>30</v>
      </c>
      <c r="L18" s="12">
        <f t="shared" si="6"/>
        <v>1.9670841256311062E-3</v>
      </c>
      <c r="M18" s="14">
        <f t="shared" si="7"/>
        <v>20</v>
      </c>
      <c r="N18" s="12">
        <f t="shared" si="8"/>
        <v>0.32967032967032966</v>
      </c>
      <c r="O18" s="14">
        <v>22</v>
      </c>
      <c r="P18" s="15">
        <v>1</v>
      </c>
      <c r="Q18" s="11">
        <f t="shared" si="9"/>
        <v>15251</v>
      </c>
      <c r="R18" s="12">
        <f t="shared" si="10"/>
        <v>6.2511271785286843E-2</v>
      </c>
      <c r="S18" s="16">
        <f t="shared" si="11"/>
        <v>6.2511271785286843E-2</v>
      </c>
      <c r="T18" s="14">
        <f t="shared" si="12"/>
        <v>10</v>
      </c>
      <c r="U18" s="17">
        <v>10</v>
      </c>
      <c r="V18" s="13">
        <f t="shared" si="13"/>
        <v>15</v>
      </c>
      <c r="W18" s="18">
        <f t="shared" si="14"/>
        <v>106</v>
      </c>
      <c r="X18" s="29">
        <v>9</v>
      </c>
    </row>
    <row r="19" spans="1:24" s="3" customFormat="1" ht="37.5" customHeight="1" x14ac:dyDescent="0.25">
      <c r="A19" s="40" t="s">
        <v>25</v>
      </c>
      <c r="B19" s="11">
        <v>288759</v>
      </c>
      <c r="C19" s="11">
        <v>40204</v>
      </c>
      <c r="D19" s="12">
        <f t="shared" si="0"/>
        <v>0.13923029238915496</v>
      </c>
      <c r="E19" s="13">
        <f t="shared" si="1"/>
        <v>9</v>
      </c>
      <c r="F19" s="11">
        <v>1953</v>
      </c>
      <c r="G19" s="12">
        <f t="shared" si="2"/>
        <v>4.8577255994428414E-2</v>
      </c>
      <c r="H19" s="13">
        <f t="shared" si="3"/>
        <v>13</v>
      </c>
      <c r="I19" s="12">
        <f t="shared" si="4"/>
        <v>6.7634255555670993E-3</v>
      </c>
      <c r="J19" s="13">
        <f t="shared" si="5"/>
        <v>12</v>
      </c>
      <c r="K19" s="11">
        <v>589</v>
      </c>
      <c r="L19" s="12">
        <f t="shared" si="6"/>
        <v>2.0397632627900775E-3</v>
      </c>
      <c r="M19" s="14">
        <f t="shared" si="7"/>
        <v>21</v>
      </c>
      <c r="N19" s="12">
        <f t="shared" si="8"/>
        <v>0.30158730158730157</v>
      </c>
      <c r="O19" s="14">
        <v>19</v>
      </c>
      <c r="P19" s="15">
        <v>15</v>
      </c>
      <c r="Q19" s="11">
        <f t="shared" si="9"/>
        <v>19251</v>
      </c>
      <c r="R19" s="12">
        <f t="shared" si="10"/>
        <v>7.890659583886675E-2</v>
      </c>
      <c r="S19" s="16">
        <f t="shared" si="11"/>
        <v>7.890659583886675E-2</v>
      </c>
      <c r="T19" s="14">
        <f t="shared" si="12"/>
        <v>5</v>
      </c>
      <c r="U19" s="17">
        <v>434</v>
      </c>
      <c r="V19" s="13">
        <f t="shared" si="13"/>
        <v>26</v>
      </c>
      <c r="W19" s="18">
        <f t="shared" si="14"/>
        <v>105</v>
      </c>
      <c r="X19" s="29">
        <v>10</v>
      </c>
    </row>
    <row r="20" spans="1:24" s="3" customFormat="1" ht="37.5" customHeight="1" x14ac:dyDescent="0.25">
      <c r="A20" s="40" t="s">
        <v>22</v>
      </c>
      <c r="B20" s="11">
        <v>23029</v>
      </c>
      <c r="C20" s="11">
        <v>4699</v>
      </c>
      <c r="D20" s="12">
        <f t="shared" si="0"/>
        <v>0.20404707108428502</v>
      </c>
      <c r="E20" s="13">
        <f t="shared" si="1"/>
        <v>25</v>
      </c>
      <c r="F20" s="11">
        <v>320</v>
      </c>
      <c r="G20" s="12">
        <f t="shared" si="2"/>
        <v>6.8099595658650772E-2</v>
      </c>
      <c r="H20" s="13">
        <f t="shared" si="3"/>
        <v>18</v>
      </c>
      <c r="I20" s="12">
        <f t="shared" si="4"/>
        <v>1.3895523036171784E-2</v>
      </c>
      <c r="J20" s="13">
        <f t="shared" si="5"/>
        <v>19</v>
      </c>
      <c r="K20" s="11">
        <v>40</v>
      </c>
      <c r="L20" s="12">
        <f t="shared" si="6"/>
        <v>1.736940379521473E-3</v>
      </c>
      <c r="M20" s="14">
        <f t="shared" si="7"/>
        <v>18</v>
      </c>
      <c r="N20" s="12">
        <f t="shared" si="8"/>
        <v>0.125</v>
      </c>
      <c r="O20" s="14">
        <v>12</v>
      </c>
      <c r="P20" s="15">
        <v>1</v>
      </c>
      <c r="Q20" s="11">
        <f t="shared" si="9"/>
        <v>23029</v>
      </c>
      <c r="R20" s="12">
        <f t="shared" si="10"/>
        <v>9.4391979407472987E-2</v>
      </c>
      <c r="S20" s="16">
        <f t="shared" si="11"/>
        <v>9.4391979407472987E-2</v>
      </c>
      <c r="T20" s="14">
        <f t="shared" si="12"/>
        <v>2</v>
      </c>
      <c r="U20" s="17">
        <v>8</v>
      </c>
      <c r="V20" s="13">
        <f t="shared" si="13"/>
        <v>11</v>
      </c>
      <c r="W20" s="18">
        <f t="shared" si="14"/>
        <v>105</v>
      </c>
      <c r="X20" s="29">
        <v>11</v>
      </c>
    </row>
    <row r="21" spans="1:24" s="3" customFormat="1" ht="37.5" customHeight="1" x14ac:dyDescent="0.25">
      <c r="A21" s="41" t="s">
        <v>12</v>
      </c>
      <c r="B21" s="11">
        <v>9382</v>
      </c>
      <c r="C21" s="11">
        <v>1699</v>
      </c>
      <c r="D21" s="12">
        <f t="shared" si="0"/>
        <v>0.18109145171605201</v>
      </c>
      <c r="E21" s="13">
        <f t="shared" si="1"/>
        <v>21</v>
      </c>
      <c r="F21" s="11">
        <v>156</v>
      </c>
      <c r="G21" s="12">
        <f t="shared" si="2"/>
        <v>9.1818716892289584E-2</v>
      </c>
      <c r="H21" s="13">
        <f t="shared" si="3"/>
        <v>20</v>
      </c>
      <c r="I21" s="12">
        <f t="shared" si="4"/>
        <v>1.6627584736729907E-2</v>
      </c>
      <c r="J21" s="13">
        <f t="shared" si="5"/>
        <v>21</v>
      </c>
      <c r="K21" s="11">
        <v>11</v>
      </c>
      <c r="L21" s="12">
        <f t="shared" si="6"/>
        <v>1.17245789810275E-3</v>
      </c>
      <c r="M21" s="14">
        <f t="shared" si="7"/>
        <v>12</v>
      </c>
      <c r="N21" s="12">
        <f t="shared" si="8"/>
        <v>7.0512820512820512E-2</v>
      </c>
      <c r="O21" s="14">
        <v>4</v>
      </c>
      <c r="P21" s="15">
        <v>1</v>
      </c>
      <c r="Q21" s="11">
        <f t="shared" si="9"/>
        <v>9382</v>
      </c>
      <c r="R21" s="12">
        <f t="shared" si="10"/>
        <v>3.84552325676717E-2</v>
      </c>
      <c r="S21" s="16">
        <f t="shared" si="11"/>
        <v>3.84552325676717E-2</v>
      </c>
      <c r="T21" s="14">
        <f t="shared" si="12"/>
        <v>21</v>
      </c>
      <c r="U21" s="17">
        <v>2</v>
      </c>
      <c r="V21" s="13">
        <f t="shared" si="13"/>
        <v>4</v>
      </c>
      <c r="W21" s="18">
        <f t="shared" si="14"/>
        <v>103</v>
      </c>
      <c r="X21" s="29">
        <v>12</v>
      </c>
    </row>
    <row r="22" spans="1:24" s="3" customFormat="1" ht="37.5" customHeight="1" x14ac:dyDescent="0.25">
      <c r="A22" s="40" t="s">
        <v>20</v>
      </c>
      <c r="B22" s="11">
        <v>13582</v>
      </c>
      <c r="C22" s="11">
        <v>1828</v>
      </c>
      <c r="D22" s="12">
        <f t="shared" si="0"/>
        <v>0.13458989839493446</v>
      </c>
      <c r="E22" s="13">
        <f t="shared" si="1"/>
        <v>7</v>
      </c>
      <c r="F22" s="11">
        <v>224</v>
      </c>
      <c r="G22" s="12">
        <f t="shared" si="2"/>
        <v>0.12253829321663019</v>
      </c>
      <c r="H22" s="13">
        <f t="shared" si="3"/>
        <v>23</v>
      </c>
      <c r="I22" s="12">
        <f t="shared" si="4"/>
        <v>1.6492416433514945E-2</v>
      </c>
      <c r="J22" s="13">
        <f t="shared" si="5"/>
        <v>20</v>
      </c>
      <c r="K22" s="11">
        <v>16</v>
      </c>
      <c r="L22" s="12">
        <f t="shared" si="6"/>
        <v>1.1780297452510676E-3</v>
      </c>
      <c r="M22" s="14">
        <f t="shared" si="7"/>
        <v>13</v>
      </c>
      <c r="N22" s="12">
        <f t="shared" si="8"/>
        <v>7.1428571428571425E-2</v>
      </c>
      <c r="O22" s="14">
        <v>6</v>
      </c>
      <c r="P22" s="15">
        <v>1</v>
      </c>
      <c r="Q22" s="11">
        <f t="shared" si="9"/>
        <v>13582</v>
      </c>
      <c r="R22" s="12">
        <f t="shared" si="10"/>
        <v>5.5670322823930612E-2</v>
      </c>
      <c r="S22" s="16">
        <f t="shared" si="11"/>
        <v>5.5670322823930612E-2</v>
      </c>
      <c r="T22" s="14">
        <f t="shared" si="12"/>
        <v>13</v>
      </c>
      <c r="U22" s="17">
        <v>17</v>
      </c>
      <c r="V22" s="13">
        <f t="shared" si="13"/>
        <v>19</v>
      </c>
      <c r="W22" s="18">
        <f t="shared" si="14"/>
        <v>101</v>
      </c>
      <c r="X22" s="29">
        <v>13</v>
      </c>
    </row>
    <row r="23" spans="1:24" s="3" customFormat="1" ht="37.5" customHeight="1" x14ac:dyDescent="0.25">
      <c r="A23" s="40" t="s">
        <v>14</v>
      </c>
      <c r="B23" s="11">
        <v>13659</v>
      </c>
      <c r="C23" s="11">
        <v>2016</v>
      </c>
      <c r="D23" s="12">
        <f t="shared" si="0"/>
        <v>0.14759499231276083</v>
      </c>
      <c r="E23" s="13">
        <f t="shared" si="1"/>
        <v>10</v>
      </c>
      <c r="F23" s="11">
        <v>235</v>
      </c>
      <c r="G23" s="12">
        <f t="shared" si="2"/>
        <v>0.11656746031746032</v>
      </c>
      <c r="H23" s="13">
        <f t="shared" si="3"/>
        <v>22</v>
      </c>
      <c r="I23" s="12">
        <f t="shared" si="4"/>
        <v>1.7204773409473607E-2</v>
      </c>
      <c r="J23" s="13">
        <f t="shared" si="5"/>
        <v>23</v>
      </c>
      <c r="K23" s="11">
        <v>18</v>
      </c>
      <c r="L23" s="12">
        <f t="shared" si="6"/>
        <v>1.3178124313639359E-3</v>
      </c>
      <c r="M23" s="14">
        <f t="shared" si="7"/>
        <v>15</v>
      </c>
      <c r="N23" s="12">
        <f t="shared" si="8"/>
        <v>7.6595744680851063E-2</v>
      </c>
      <c r="O23" s="14">
        <v>7</v>
      </c>
      <c r="P23" s="15">
        <v>1</v>
      </c>
      <c r="Q23" s="11">
        <f t="shared" si="9"/>
        <v>13659</v>
      </c>
      <c r="R23" s="12">
        <f t="shared" si="10"/>
        <v>5.5985932811962028E-2</v>
      </c>
      <c r="S23" s="16">
        <f t="shared" si="11"/>
        <v>5.5985932811962028E-2</v>
      </c>
      <c r="T23" s="14">
        <f t="shared" si="12"/>
        <v>12</v>
      </c>
      <c r="U23" s="17">
        <v>8</v>
      </c>
      <c r="V23" s="13">
        <f t="shared" si="13"/>
        <v>11</v>
      </c>
      <c r="W23" s="18">
        <f t="shared" si="14"/>
        <v>100</v>
      </c>
      <c r="X23" s="29">
        <v>14</v>
      </c>
    </row>
    <row r="24" spans="1:24" s="3" customFormat="1" ht="37.5" customHeight="1" x14ac:dyDescent="0.25">
      <c r="A24" s="40" t="s">
        <v>26</v>
      </c>
      <c r="B24" s="11">
        <v>26201</v>
      </c>
      <c r="C24" s="11">
        <v>3969</v>
      </c>
      <c r="D24" s="12">
        <f t="shared" si="0"/>
        <v>0.15148276783328882</v>
      </c>
      <c r="E24" s="13">
        <f t="shared" si="1"/>
        <v>11</v>
      </c>
      <c r="F24" s="11">
        <v>242</v>
      </c>
      <c r="G24" s="12">
        <f t="shared" si="2"/>
        <v>6.0972537163013353E-2</v>
      </c>
      <c r="H24" s="13">
        <f t="shared" si="3"/>
        <v>16</v>
      </c>
      <c r="I24" s="12">
        <f t="shared" si="4"/>
        <v>9.2362886912713254E-3</v>
      </c>
      <c r="J24" s="13">
        <f t="shared" si="5"/>
        <v>15</v>
      </c>
      <c r="K24" s="11">
        <v>73</v>
      </c>
      <c r="L24" s="12">
        <f t="shared" si="6"/>
        <v>2.786153200259532E-3</v>
      </c>
      <c r="M24" s="14">
        <f t="shared" si="7"/>
        <v>25</v>
      </c>
      <c r="N24" s="12">
        <f t="shared" si="8"/>
        <v>0.30165289256198347</v>
      </c>
      <c r="O24" s="14">
        <v>20</v>
      </c>
      <c r="P24" s="15">
        <v>1.5</v>
      </c>
      <c r="Q24" s="11">
        <f t="shared" si="9"/>
        <v>17468</v>
      </c>
      <c r="R24" s="12">
        <f t="shared" si="10"/>
        <v>7.1598380141983511E-2</v>
      </c>
      <c r="S24" s="16">
        <f t="shared" si="11"/>
        <v>7.1598380141983511E-2</v>
      </c>
      <c r="T24" s="14">
        <f t="shared" si="12"/>
        <v>7</v>
      </c>
      <c r="U24" s="17">
        <v>2</v>
      </c>
      <c r="V24" s="13">
        <f t="shared" si="13"/>
        <v>4</v>
      </c>
      <c r="W24" s="18">
        <f t="shared" si="14"/>
        <v>98</v>
      </c>
      <c r="X24" s="29">
        <v>15</v>
      </c>
    </row>
    <row r="25" spans="1:24" s="3" customFormat="1" ht="37.5" customHeight="1" x14ac:dyDescent="0.25">
      <c r="A25" s="40" t="s">
        <v>36</v>
      </c>
      <c r="B25" s="11">
        <v>4667</v>
      </c>
      <c r="C25" s="11">
        <v>742</v>
      </c>
      <c r="D25" s="12">
        <f t="shared" si="0"/>
        <v>0.15898864366830939</v>
      </c>
      <c r="E25" s="13">
        <f t="shared" si="1"/>
        <v>14</v>
      </c>
      <c r="F25" s="11">
        <v>103</v>
      </c>
      <c r="G25" s="12">
        <f t="shared" si="2"/>
        <v>0.13881401617250674</v>
      </c>
      <c r="H25" s="13">
        <f t="shared" si="3"/>
        <v>25</v>
      </c>
      <c r="I25" s="12">
        <f t="shared" si="4"/>
        <v>2.2069852153417613E-2</v>
      </c>
      <c r="J25" s="13">
        <f t="shared" si="5"/>
        <v>24</v>
      </c>
      <c r="K25" s="11">
        <v>4</v>
      </c>
      <c r="L25" s="12">
        <f t="shared" si="6"/>
        <v>8.5708163702592668E-4</v>
      </c>
      <c r="M25" s="14">
        <f t="shared" si="7"/>
        <v>8</v>
      </c>
      <c r="N25" s="12">
        <f t="shared" si="8"/>
        <v>3.8834951456310676E-2</v>
      </c>
      <c r="O25" s="14">
        <v>1</v>
      </c>
      <c r="P25" s="15">
        <v>0.5</v>
      </c>
      <c r="Q25" s="11">
        <f t="shared" si="9"/>
        <v>9334</v>
      </c>
      <c r="R25" s="12">
        <f t="shared" si="10"/>
        <v>3.8258488679028743E-2</v>
      </c>
      <c r="S25" s="16">
        <f t="shared" si="11"/>
        <v>3.8258488679028743E-2</v>
      </c>
      <c r="T25" s="14">
        <f t="shared" si="12"/>
        <v>22</v>
      </c>
      <c r="U25" s="17">
        <v>0</v>
      </c>
      <c r="V25" s="13">
        <v>0</v>
      </c>
      <c r="W25" s="18">
        <f t="shared" si="14"/>
        <v>94</v>
      </c>
      <c r="X25" s="29">
        <v>16</v>
      </c>
    </row>
    <row r="26" spans="1:24" s="3" customFormat="1" ht="37.5" customHeight="1" x14ac:dyDescent="0.25">
      <c r="A26" s="40" t="s">
        <v>33</v>
      </c>
      <c r="B26" s="11">
        <v>11887</v>
      </c>
      <c r="C26" s="11">
        <v>1525</v>
      </c>
      <c r="D26" s="12">
        <f t="shared" si="0"/>
        <v>0.12829141078489106</v>
      </c>
      <c r="E26" s="13">
        <f t="shared" si="1"/>
        <v>6</v>
      </c>
      <c r="F26" s="11">
        <v>113</v>
      </c>
      <c r="G26" s="12">
        <f t="shared" si="2"/>
        <v>7.4098360655737702E-2</v>
      </c>
      <c r="H26" s="13">
        <f t="shared" si="3"/>
        <v>19</v>
      </c>
      <c r="I26" s="12">
        <f t="shared" si="4"/>
        <v>9.5061832253722552E-3</v>
      </c>
      <c r="J26" s="13">
        <f t="shared" si="5"/>
        <v>16</v>
      </c>
      <c r="K26" s="11">
        <v>8</v>
      </c>
      <c r="L26" s="12">
        <f t="shared" si="6"/>
        <v>6.7300412215024819E-4</v>
      </c>
      <c r="M26" s="14">
        <f t="shared" si="7"/>
        <v>7</v>
      </c>
      <c r="N26" s="12">
        <f t="shared" si="8"/>
        <v>7.0796460176991149E-2</v>
      </c>
      <c r="O26" s="14">
        <v>5</v>
      </c>
      <c r="P26" s="15">
        <v>1</v>
      </c>
      <c r="Q26" s="11">
        <f t="shared" si="9"/>
        <v>11887</v>
      </c>
      <c r="R26" s="12">
        <f t="shared" si="10"/>
        <v>4.8722804256226125E-2</v>
      </c>
      <c r="S26" s="16">
        <f t="shared" si="11"/>
        <v>4.8722804256226125E-2</v>
      </c>
      <c r="T26" s="14">
        <f t="shared" si="12"/>
        <v>15</v>
      </c>
      <c r="U26" s="17">
        <v>25</v>
      </c>
      <c r="V26" s="13">
        <f t="shared" ref="V26:V35" si="15">RANK(U26,U:U,1)</f>
        <v>23</v>
      </c>
      <c r="W26" s="18">
        <f t="shared" si="14"/>
        <v>91</v>
      </c>
      <c r="X26" s="29">
        <v>17</v>
      </c>
    </row>
    <row r="27" spans="1:24" s="3" customFormat="1" ht="37.5" customHeight="1" x14ac:dyDescent="0.25">
      <c r="A27" s="40" t="s">
        <v>19</v>
      </c>
      <c r="B27" s="11">
        <v>13224</v>
      </c>
      <c r="C27" s="11">
        <v>1391</v>
      </c>
      <c r="D27" s="12">
        <f t="shared" si="0"/>
        <v>0.10518753781004235</v>
      </c>
      <c r="E27" s="13">
        <f t="shared" si="1"/>
        <v>1</v>
      </c>
      <c r="F27" s="11">
        <v>62</v>
      </c>
      <c r="G27" s="12">
        <f t="shared" si="2"/>
        <v>4.4572250179726818E-2</v>
      </c>
      <c r="H27" s="13">
        <f t="shared" si="3"/>
        <v>11</v>
      </c>
      <c r="I27" s="12">
        <f t="shared" si="4"/>
        <v>4.6884452510586811E-3</v>
      </c>
      <c r="J27" s="13">
        <f t="shared" si="5"/>
        <v>9</v>
      </c>
      <c r="K27" s="11">
        <v>33</v>
      </c>
      <c r="L27" s="12">
        <f t="shared" si="6"/>
        <v>2.4954627949183303E-3</v>
      </c>
      <c r="M27" s="14">
        <f t="shared" si="7"/>
        <v>23</v>
      </c>
      <c r="N27" s="12">
        <f t="shared" si="8"/>
        <v>0.532258064516129</v>
      </c>
      <c r="O27" s="14">
        <v>25</v>
      </c>
      <c r="P27" s="15">
        <v>1.25</v>
      </c>
      <c r="Q27" s="11">
        <f t="shared" si="9"/>
        <v>10580</v>
      </c>
      <c r="R27" s="12">
        <f t="shared" si="10"/>
        <v>4.3365632121718886E-2</v>
      </c>
      <c r="S27" s="16">
        <f t="shared" si="11"/>
        <v>4.3365632121718886E-2</v>
      </c>
      <c r="T27" s="14">
        <f t="shared" si="12"/>
        <v>18</v>
      </c>
      <c r="U27" s="17">
        <v>1</v>
      </c>
      <c r="V27" s="13">
        <f t="shared" si="15"/>
        <v>2</v>
      </c>
      <c r="W27" s="18">
        <f t="shared" si="14"/>
        <v>89</v>
      </c>
      <c r="X27" s="29">
        <v>18</v>
      </c>
    </row>
    <row r="28" spans="1:24" s="3" customFormat="1" ht="37.5" customHeight="1" x14ac:dyDescent="0.25">
      <c r="A28" s="40" t="s">
        <v>23</v>
      </c>
      <c r="B28" s="11">
        <v>23085</v>
      </c>
      <c r="C28" s="11">
        <v>3710</v>
      </c>
      <c r="D28" s="12">
        <f t="shared" si="0"/>
        <v>0.16071041802035954</v>
      </c>
      <c r="E28" s="13">
        <f t="shared" si="1"/>
        <v>15</v>
      </c>
      <c r="F28" s="11">
        <v>11</v>
      </c>
      <c r="G28" s="12">
        <f t="shared" si="2"/>
        <v>2.9649595687331535E-3</v>
      </c>
      <c r="H28" s="13">
        <f t="shared" si="3"/>
        <v>1</v>
      </c>
      <c r="I28" s="12">
        <f t="shared" si="4"/>
        <v>4.7649989170457007E-4</v>
      </c>
      <c r="J28" s="13">
        <f t="shared" si="5"/>
        <v>1</v>
      </c>
      <c r="K28" s="11">
        <v>23</v>
      </c>
      <c r="L28" s="12">
        <f t="shared" si="6"/>
        <v>9.9631795538228287E-4</v>
      </c>
      <c r="M28" s="14">
        <f t="shared" si="7"/>
        <v>10</v>
      </c>
      <c r="N28" s="12">
        <f t="shared" si="8"/>
        <v>2.0909090909090908</v>
      </c>
      <c r="O28" s="14">
        <v>26</v>
      </c>
      <c r="P28" s="15">
        <v>2</v>
      </c>
      <c r="Q28" s="11">
        <f t="shared" si="9"/>
        <v>11543</v>
      </c>
      <c r="R28" s="12">
        <f t="shared" si="10"/>
        <v>4.7312806387618249E-2</v>
      </c>
      <c r="S28" s="16">
        <f t="shared" si="11"/>
        <v>4.7312806387618249E-2</v>
      </c>
      <c r="T28" s="14">
        <f t="shared" si="12"/>
        <v>16</v>
      </c>
      <c r="U28" s="17">
        <v>6</v>
      </c>
      <c r="V28" s="13">
        <f t="shared" si="15"/>
        <v>10</v>
      </c>
      <c r="W28" s="18">
        <f t="shared" si="14"/>
        <v>79</v>
      </c>
      <c r="X28" s="29">
        <v>19</v>
      </c>
    </row>
    <row r="29" spans="1:24" s="3" customFormat="1" ht="37.5" customHeight="1" x14ac:dyDescent="0.25">
      <c r="A29" s="40" t="s">
        <v>21</v>
      </c>
      <c r="B29" s="11">
        <v>58596</v>
      </c>
      <c r="C29" s="11">
        <v>8083</v>
      </c>
      <c r="D29" s="12">
        <f t="shared" si="0"/>
        <v>0.13794456959519422</v>
      </c>
      <c r="E29" s="13">
        <f t="shared" si="1"/>
        <v>8</v>
      </c>
      <c r="F29" s="11">
        <v>241</v>
      </c>
      <c r="G29" s="12">
        <f t="shared" si="2"/>
        <v>2.9815662501546457E-2</v>
      </c>
      <c r="H29" s="13">
        <f t="shared" si="3"/>
        <v>6</v>
      </c>
      <c r="I29" s="12">
        <f t="shared" si="4"/>
        <v>4.1129087309713973E-3</v>
      </c>
      <c r="J29" s="13">
        <f t="shared" si="5"/>
        <v>8</v>
      </c>
      <c r="K29" s="11">
        <v>66</v>
      </c>
      <c r="L29" s="12">
        <f t="shared" si="6"/>
        <v>1.1263567479008806E-3</v>
      </c>
      <c r="M29" s="14">
        <f t="shared" si="7"/>
        <v>11</v>
      </c>
      <c r="N29" s="12">
        <f t="shared" si="8"/>
        <v>0.27385892116182575</v>
      </c>
      <c r="O29" s="14">
        <v>18</v>
      </c>
      <c r="P29" s="15">
        <v>3</v>
      </c>
      <c r="Q29" s="11">
        <f t="shared" si="9"/>
        <v>19532</v>
      </c>
      <c r="R29" s="12">
        <f t="shared" si="10"/>
        <v>8.0058367353630741E-2</v>
      </c>
      <c r="S29" s="16">
        <f t="shared" si="11"/>
        <v>8.0058367353630741E-2</v>
      </c>
      <c r="T29" s="14">
        <f t="shared" si="12"/>
        <v>3</v>
      </c>
      <c r="U29" s="17">
        <v>25</v>
      </c>
      <c r="V29" s="13">
        <f t="shared" si="15"/>
        <v>23</v>
      </c>
      <c r="W29" s="18">
        <f t="shared" si="14"/>
        <v>77</v>
      </c>
      <c r="X29" s="29">
        <v>20</v>
      </c>
    </row>
    <row r="30" spans="1:24" s="3" customFormat="1" ht="37.5" customHeight="1" x14ac:dyDescent="0.25">
      <c r="A30" s="40" t="s">
        <v>24</v>
      </c>
      <c r="B30" s="11">
        <v>14230</v>
      </c>
      <c r="C30" s="11">
        <v>2311</v>
      </c>
      <c r="D30" s="12">
        <f t="shared" si="0"/>
        <v>0.1624033731553057</v>
      </c>
      <c r="E30" s="13">
        <f t="shared" si="1"/>
        <v>17</v>
      </c>
      <c r="F30" s="11">
        <v>12</v>
      </c>
      <c r="G30" s="12">
        <f t="shared" si="2"/>
        <v>5.1925573344872352E-3</v>
      </c>
      <c r="H30" s="13">
        <f t="shared" si="3"/>
        <v>2</v>
      </c>
      <c r="I30" s="12">
        <f t="shared" si="4"/>
        <v>8.4328882642304987E-4</v>
      </c>
      <c r="J30" s="13">
        <f t="shared" si="5"/>
        <v>2</v>
      </c>
      <c r="K30" s="11">
        <v>4</v>
      </c>
      <c r="L30" s="12">
        <f t="shared" si="6"/>
        <v>2.8109627547434998E-4</v>
      </c>
      <c r="M30" s="14">
        <f t="shared" si="7"/>
        <v>2</v>
      </c>
      <c r="N30" s="12">
        <f t="shared" si="8"/>
        <v>0.33333333333333331</v>
      </c>
      <c r="O30" s="14">
        <v>23</v>
      </c>
      <c r="P30" s="15">
        <v>1</v>
      </c>
      <c r="Q30" s="11">
        <f t="shared" si="9"/>
        <v>14230</v>
      </c>
      <c r="R30" s="12">
        <f t="shared" si="10"/>
        <v>5.8326365320610564E-2</v>
      </c>
      <c r="S30" s="16">
        <f t="shared" si="11"/>
        <v>5.8326365320610564E-2</v>
      </c>
      <c r="T30" s="14">
        <f t="shared" si="12"/>
        <v>11</v>
      </c>
      <c r="U30" s="17">
        <v>13</v>
      </c>
      <c r="V30" s="13">
        <f t="shared" si="15"/>
        <v>17</v>
      </c>
      <c r="W30" s="18">
        <f t="shared" si="14"/>
        <v>74</v>
      </c>
      <c r="X30" s="29">
        <v>21</v>
      </c>
    </row>
    <row r="31" spans="1:24" s="3" customFormat="1" ht="37.5" customHeight="1" x14ac:dyDescent="0.25">
      <c r="A31" s="40" t="s">
        <v>34</v>
      </c>
      <c r="B31" s="11">
        <v>9472</v>
      </c>
      <c r="C31" s="11">
        <v>1443</v>
      </c>
      <c r="D31" s="12">
        <f t="shared" si="0"/>
        <v>0.15234375</v>
      </c>
      <c r="E31" s="13">
        <f t="shared" si="1"/>
        <v>12</v>
      </c>
      <c r="F31" s="11">
        <v>8</v>
      </c>
      <c r="G31" s="12">
        <f t="shared" si="2"/>
        <v>5.544005544005544E-3</v>
      </c>
      <c r="H31" s="13">
        <f t="shared" si="3"/>
        <v>3</v>
      </c>
      <c r="I31" s="12">
        <f t="shared" si="4"/>
        <v>8.4459459459459464E-4</v>
      </c>
      <c r="J31" s="13">
        <f t="shared" si="5"/>
        <v>3</v>
      </c>
      <c r="K31" s="11">
        <v>4</v>
      </c>
      <c r="L31" s="12">
        <f t="shared" si="6"/>
        <v>4.2229729729729732E-4</v>
      </c>
      <c r="M31" s="14">
        <f t="shared" si="7"/>
        <v>4</v>
      </c>
      <c r="N31" s="12">
        <f t="shared" si="8"/>
        <v>0.5</v>
      </c>
      <c r="O31" s="14">
        <v>24</v>
      </c>
      <c r="P31" s="15">
        <v>1</v>
      </c>
      <c r="Q31" s="11">
        <f t="shared" si="9"/>
        <v>9472</v>
      </c>
      <c r="R31" s="12">
        <f t="shared" si="10"/>
        <v>3.8824127358877247E-2</v>
      </c>
      <c r="S31" s="16">
        <f t="shared" si="11"/>
        <v>3.8824127358877247E-2</v>
      </c>
      <c r="T31" s="14">
        <f t="shared" si="12"/>
        <v>20</v>
      </c>
      <c r="U31" s="17">
        <v>5</v>
      </c>
      <c r="V31" s="13">
        <f t="shared" si="15"/>
        <v>7</v>
      </c>
      <c r="W31" s="18">
        <f t="shared" si="14"/>
        <v>73</v>
      </c>
      <c r="X31" s="29">
        <v>22</v>
      </c>
    </row>
    <row r="32" spans="1:24" s="3" customFormat="1" ht="37.5" customHeight="1" x14ac:dyDescent="0.25">
      <c r="A32" s="40" t="s">
        <v>30</v>
      </c>
      <c r="B32" s="11">
        <v>69978</v>
      </c>
      <c r="C32" s="11">
        <v>7563</v>
      </c>
      <c r="D32" s="12">
        <f t="shared" si="0"/>
        <v>0.1080768241447312</v>
      </c>
      <c r="E32" s="13">
        <f t="shared" si="1"/>
        <v>2</v>
      </c>
      <c r="F32" s="11">
        <v>269</v>
      </c>
      <c r="G32" s="12">
        <f t="shared" si="2"/>
        <v>3.5567896337432237E-2</v>
      </c>
      <c r="H32" s="13">
        <f t="shared" si="3"/>
        <v>9</v>
      </c>
      <c r="I32" s="12">
        <f t="shared" si="4"/>
        <v>3.8440652776586927E-3</v>
      </c>
      <c r="J32" s="13">
        <f t="shared" si="5"/>
        <v>6</v>
      </c>
      <c r="K32" s="11">
        <v>32</v>
      </c>
      <c r="L32" s="12">
        <f t="shared" si="6"/>
        <v>4.5728657578095975E-4</v>
      </c>
      <c r="M32" s="14">
        <f t="shared" si="7"/>
        <v>5</v>
      </c>
      <c r="N32" s="12">
        <f t="shared" si="8"/>
        <v>0.11895910780669144</v>
      </c>
      <c r="O32" s="14">
        <v>10</v>
      </c>
      <c r="P32" s="15">
        <v>4</v>
      </c>
      <c r="Q32" s="11">
        <f t="shared" si="9"/>
        <v>17495</v>
      </c>
      <c r="R32" s="12">
        <f t="shared" si="10"/>
        <v>7.1709048579345167E-2</v>
      </c>
      <c r="S32" s="16">
        <f t="shared" si="11"/>
        <v>7.1709048579345167E-2</v>
      </c>
      <c r="T32" s="14">
        <f t="shared" si="12"/>
        <v>6</v>
      </c>
      <c r="U32" s="17">
        <v>22</v>
      </c>
      <c r="V32" s="13">
        <f t="shared" si="15"/>
        <v>21</v>
      </c>
      <c r="W32" s="18">
        <f t="shared" si="14"/>
        <v>59</v>
      </c>
      <c r="X32" s="29">
        <v>23</v>
      </c>
    </row>
    <row r="33" spans="1:24" s="3" customFormat="1" ht="37.5" customHeight="1" x14ac:dyDescent="0.25">
      <c r="A33" s="40" t="s">
        <v>37</v>
      </c>
      <c r="B33" s="11">
        <v>10492</v>
      </c>
      <c r="C33" s="11">
        <v>1153</v>
      </c>
      <c r="D33" s="12">
        <f t="shared" si="0"/>
        <v>0.10989325200152497</v>
      </c>
      <c r="E33" s="13">
        <f t="shared" si="1"/>
        <v>3</v>
      </c>
      <c r="F33" s="11">
        <v>41</v>
      </c>
      <c r="G33" s="12">
        <f t="shared" si="2"/>
        <v>3.5559410234171723E-2</v>
      </c>
      <c r="H33" s="13">
        <f t="shared" si="3"/>
        <v>8</v>
      </c>
      <c r="I33" s="12">
        <f t="shared" si="4"/>
        <v>3.9077392298894394E-3</v>
      </c>
      <c r="J33" s="13">
        <f t="shared" si="5"/>
        <v>7</v>
      </c>
      <c r="K33" s="11">
        <v>2</v>
      </c>
      <c r="L33" s="12">
        <f t="shared" si="6"/>
        <v>1.9062142584826535E-4</v>
      </c>
      <c r="M33" s="14">
        <f t="shared" si="7"/>
        <v>1</v>
      </c>
      <c r="N33" s="12">
        <f t="shared" si="8"/>
        <v>4.878048780487805E-2</v>
      </c>
      <c r="O33" s="14">
        <v>2</v>
      </c>
      <c r="P33" s="15">
        <v>1</v>
      </c>
      <c r="Q33" s="11">
        <f t="shared" si="9"/>
        <v>10492</v>
      </c>
      <c r="R33" s="12">
        <f t="shared" si="10"/>
        <v>4.3004934992540128E-2</v>
      </c>
      <c r="S33" s="16">
        <f t="shared" si="11"/>
        <v>4.3004934992540128E-2</v>
      </c>
      <c r="T33" s="14">
        <f t="shared" si="12"/>
        <v>19</v>
      </c>
      <c r="U33" s="17">
        <v>5</v>
      </c>
      <c r="V33" s="13">
        <f t="shared" si="15"/>
        <v>7</v>
      </c>
      <c r="W33" s="18">
        <f t="shared" si="14"/>
        <v>47</v>
      </c>
      <c r="X33" s="29">
        <v>24</v>
      </c>
    </row>
    <row r="34" spans="1:24" s="3" customFormat="1" ht="37.5" customHeight="1" x14ac:dyDescent="0.25">
      <c r="A34" s="40" t="s">
        <v>27</v>
      </c>
      <c r="B34" s="11">
        <v>19434</v>
      </c>
      <c r="C34" s="11">
        <v>2469</v>
      </c>
      <c r="D34" s="12">
        <f t="shared" si="0"/>
        <v>0.12704538437789442</v>
      </c>
      <c r="E34" s="13">
        <f t="shared" si="1"/>
        <v>5</v>
      </c>
      <c r="F34" s="11">
        <v>61</v>
      </c>
      <c r="G34" s="12">
        <f t="shared" si="2"/>
        <v>2.4706358849736737E-2</v>
      </c>
      <c r="H34" s="13">
        <f t="shared" si="3"/>
        <v>4</v>
      </c>
      <c r="I34" s="12">
        <f t="shared" si="4"/>
        <v>3.1388288566429967E-3</v>
      </c>
      <c r="J34" s="13">
        <f t="shared" si="5"/>
        <v>4</v>
      </c>
      <c r="K34" s="11">
        <v>13</v>
      </c>
      <c r="L34" s="12">
        <f t="shared" si="6"/>
        <v>6.6893073994031083E-4</v>
      </c>
      <c r="M34" s="14">
        <f t="shared" si="7"/>
        <v>6</v>
      </c>
      <c r="N34" s="12">
        <f t="shared" si="8"/>
        <v>0.21311475409836064</v>
      </c>
      <c r="O34" s="14">
        <v>17</v>
      </c>
      <c r="P34" s="15">
        <v>1</v>
      </c>
      <c r="Q34" s="11">
        <f t="shared" si="9"/>
        <v>19434</v>
      </c>
      <c r="R34" s="12">
        <f t="shared" si="10"/>
        <v>7.9656681914318031E-2</v>
      </c>
      <c r="S34" s="16">
        <f t="shared" si="11"/>
        <v>7.9656681914318031E-2</v>
      </c>
      <c r="T34" s="14">
        <f t="shared" si="12"/>
        <v>4</v>
      </c>
      <c r="U34" s="17">
        <v>1</v>
      </c>
      <c r="V34" s="13">
        <f t="shared" si="15"/>
        <v>2</v>
      </c>
      <c r="W34" s="18">
        <f t="shared" si="14"/>
        <v>42</v>
      </c>
      <c r="X34" s="29">
        <v>25</v>
      </c>
    </row>
    <row r="35" spans="1:24" s="3" customFormat="1" ht="37.5" customHeight="1" x14ac:dyDescent="0.25">
      <c r="A35" s="40" t="s">
        <v>17</v>
      </c>
      <c r="B35" s="11">
        <v>17516</v>
      </c>
      <c r="C35" s="11">
        <v>1933</v>
      </c>
      <c r="D35" s="12">
        <f t="shared" si="0"/>
        <v>0.1103562457182005</v>
      </c>
      <c r="E35" s="13">
        <f t="shared" si="1"/>
        <v>4</v>
      </c>
      <c r="F35" s="11">
        <v>56</v>
      </c>
      <c r="G35" s="12">
        <f t="shared" si="2"/>
        <v>2.8970512157268494E-2</v>
      </c>
      <c r="H35" s="13">
        <f t="shared" si="3"/>
        <v>5</v>
      </c>
      <c r="I35" s="12">
        <f t="shared" si="4"/>
        <v>3.1970769582096367E-3</v>
      </c>
      <c r="J35" s="13">
        <f t="shared" si="5"/>
        <v>5</v>
      </c>
      <c r="K35" s="11">
        <v>7</v>
      </c>
      <c r="L35" s="12">
        <f t="shared" si="6"/>
        <v>3.9963461977620459E-4</v>
      </c>
      <c r="M35" s="14">
        <f t="shared" si="7"/>
        <v>3</v>
      </c>
      <c r="N35" s="12">
        <f t="shared" si="8"/>
        <v>0.125</v>
      </c>
      <c r="O35" s="14">
        <v>12</v>
      </c>
      <c r="P35" s="15">
        <v>0</v>
      </c>
      <c r="Q35" s="11">
        <f t="shared" si="9"/>
        <v>0</v>
      </c>
      <c r="R35" s="12">
        <f t="shared" si="10"/>
        <v>0</v>
      </c>
      <c r="S35" s="16">
        <f t="shared" si="11"/>
        <v>1</v>
      </c>
      <c r="T35" s="14">
        <f t="shared" si="12"/>
        <v>0</v>
      </c>
      <c r="U35" s="17">
        <v>3</v>
      </c>
      <c r="V35" s="13">
        <f t="shared" si="15"/>
        <v>6</v>
      </c>
      <c r="W35" s="18">
        <f t="shared" si="14"/>
        <v>35</v>
      </c>
      <c r="X35" s="29">
        <v>26</v>
      </c>
    </row>
    <row r="36" spans="1:24" s="3" customFormat="1" ht="29.25" customHeight="1" x14ac:dyDescent="0.5">
      <c r="A36" s="37" t="s">
        <v>39</v>
      </c>
      <c r="B36" s="20"/>
      <c r="C36" s="20"/>
      <c r="D36" s="21"/>
      <c r="E36" s="22"/>
      <c r="F36" s="20"/>
      <c r="G36" s="21"/>
      <c r="H36" s="22"/>
      <c r="I36" s="21"/>
      <c r="J36" s="22"/>
      <c r="K36" s="20"/>
      <c r="L36" s="21"/>
      <c r="M36" s="23"/>
      <c r="N36" s="21"/>
      <c r="O36" s="23"/>
      <c r="P36" s="24"/>
      <c r="Q36" s="20"/>
      <c r="R36" s="21"/>
      <c r="S36" s="25"/>
      <c r="T36" s="23"/>
      <c r="U36" s="20"/>
      <c r="V36" s="22"/>
      <c r="W36" s="20"/>
      <c r="X36" s="26"/>
    </row>
    <row r="37" spans="1:24" s="3" customFormat="1" ht="36" customHeight="1" x14ac:dyDescent="0.45">
      <c r="A37" s="38" t="s">
        <v>40</v>
      </c>
      <c r="B37" s="27"/>
      <c r="C37" s="20"/>
      <c r="D37" s="21"/>
      <c r="E37" s="22"/>
      <c r="F37" s="20"/>
      <c r="G37" s="21"/>
      <c r="H37" s="22"/>
      <c r="I37" s="21"/>
      <c r="J37" s="22"/>
      <c r="K37" s="20"/>
      <c r="L37" s="21"/>
      <c r="M37" s="23"/>
      <c r="N37" s="21"/>
      <c r="O37" s="23"/>
      <c r="P37" s="24"/>
      <c r="Q37" s="20"/>
      <c r="R37" s="21"/>
      <c r="S37" s="25"/>
      <c r="T37" s="23"/>
      <c r="U37" s="20"/>
      <c r="V37" s="22"/>
      <c r="W37" s="20"/>
      <c r="X37" s="26"/>
    </row>
    <row r="38" spans="1:24" s="3" customFormat="1" ht="33" customHeight="1" x14ac:dyDescent="0.45">
      <c r="A38" s="38" t="s">
        <v>41</v>
      </c>
      <c r="B38" s="27"/>
      <c r="C38" s="20"/>
      <c r="D38" s="21"/>
      <c r="E38" s="22"/>
      <c r="F38" s="20"/>
      <c r="G38" s="21"/>
      <c r="H38" s="22"/>
      <c r="I38" s="21"/>
      <c r="J38" s="22"/>
      <c r="K38" s="20"/>
      <c r="L38" s="21"/>
      <c r="M38" s="23"/>
      <c r="N38" s="21"/>
      <c r="O38" s="23"/>
      <c r="P38" s="24"/>
      <c r="Q38" s="20"/>
      <c r="R38" s="21"/>
      <c r="S38" s="25"/>
      <c r="T38" s="23"/>
      <c r="U38" s="20"/>
      <c r="V38" s="22"/>
      <c r="W38" s="20"/>
      <c r="X38" s="26"/>
    </row>
    <row r="39" spans="1:24" s="3" customFormat="1" ht="33" x14ac:dyDescent="0.45">
      <c r="A39" s="38" t="s">
        <v>42</v>
      </c>
      <c r="B39"/>
      <c r="D39" s="4"/>
      <c r="E39" s="6"/>
      <c r="H39" s="7"/>
      <c r="J39" s="7"/>
      <c r="L39" s="4"/>
      <c r="M39" s="6"/>
      <c r="N39" s="4"/>
      <c r="O39" s="6"/>
      <c r="P39" s="4"/>
      <c r="Q39" s="4"/>
      <c r="R39" s="8"/>
      <c r="S39" s="9"/>
      <c r="T39" s="10"/>
      <c r="U39" s="4"/>
      <c r="V39" s="6"/>
      <c r="W39" s="8"/>
      <c r="X39" s="4"/>
    </row>
    <row r="40" spans="1:24" s="3" customFormat="1" ht="39" customHeight="1" x14ac:dyDescent="0.25">
      <c r="A40" s="39" t="s">
        <v>64</v>
      </c>
      <c r="B40"/>
      <c r="D40" s="4"/>
      <c r="E40" s="6"/>
      <c r="H40" s="7"/>
      <c r="J40" s="7"/>
      <c r="L40" s="4"/>
      <c r="M40" s="6"/>
      <c r="N40" s="4"/>
      <c r="O40" s="6"/>
      <c r="P40" s="4"/>
      <c r="Q40" s="4"/>
      <c r="R40" s="8"/>
      <c r="S40" s="9"/>
      <c r="T40" s="10"/>
      <c r="U40" s="4"/>
      <c r="V40" s="6"/>
      <c r="W40" s="8"/>
      <c r="X40" s="4"/>
    </row>
    <row r="41" spans="1:24" s="3" customFormat="1" ht="30.75" customHeight="1" x14ac:dyDescent="0.45">
      <c r="A41" s="38" t="s">
        <v>49</v>
      </c>
      <c r="B41" s="4"/>
      <c r="D41" s="4"/>
      <c r="E41" s="6"/>
      <c r="H41" s="7"/>
      <c r="J41" s="7"/>
      <c r="L41" s="4"/>
      <c r="M41" s="6"/>
      <c r="N41" s="4"/>
      <c r="O41" s="6"/>
      <c r="P41" s="4"/>
      <c r="Q41" s="4"/>
      <c r="R41" s="8"/>
      <c r="S41" s="9"/>
      <c r="T41" s="10"/>
      <c r="U41" s="4"/>
      <c r="V41" s="6"/>
      <c r="W41" s="8"/>
      <c r="X41" s="4"/>
    </row>
    <row r="42" spans="1:24" s="3" customFormat="1" ht="31.5" customHeight="1" x14ac:dyDescent="0.5">
      <c r="A42" s="43" t="s">
        <v>54</v>
      </c>
      <c r="Q42" s="4"/>
      <c r="R42" s="8"/>
      <c r="S42" s="9"/>
      <c r="T42" s="10"/>
      <c r="U42" s="4"/>
      <c r="V42" s="6"/>
      <c r="W42" s="8"/>
      <c r="X42" s="4"/>
    </row>
    <row r="43" spans="1:24" ht="33" x14ac:dyDescent="0.25">
      <c r="A43" s="39"/>
    </row>
  </sheetData>
  <autoFilter ref="A9:X35">
    <sortState ref="A4:Z87">
      <sortCondition ref="X2:X87"/>
    </sortState>
  </autoFilter>
  <sortState ref="A10:X35">
    <sortCondition ref="X10:X35"/>
  </sortState>
  <mergeCells count="6">
    <mergeCell ref="A8:A9"/>
    <mergeCell ref="Q2:X2"/>
    <mergeCell ref="Q3:X3"/>
    <mergeCell ref="Q4:X4"/>
    <mergeCell ref="Q5:X5"/>
    <mergeCell ref="A7:X7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 1 полугод. 2021 год </vt:lpstr>
      <vt:lpstr>за 2 кв. 2021 год  (2)</vt:lpstr>
      <vt:lpstr>'за 1 полугод. 2021 год '!Область_печати</vt:lpstr>
      <vt:lpstr>'за 2 кв. 2021 год 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Коренева С.В.</cp:lastModifiedBy>
  <cp:lastPrinted>2021-07-23T05:52:44Z</cp:lastPrinted>
  <dcterms:created xsi:type="dcterms:W3CDTF">2018-01-31T13:19:11Z</dcterms:created>
  <dcterms:modified xsi:type="dcterms:W3CDTF">2021-11-25T08:00:47Z</dcterms:modified>
</cp:coreProperties>
</file>