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ГТО\ОТЧЕТЫ\Рейтинги по работе МЦТ\2021 год\Итоговые за 2021 год\"/>
    </mc:Choice>
  </mc:AlternateContent>
  <bookViews>
    <workbookView xWindow="0" yWindow="0" windowWidth="20490" windowHeight="7155"/>
  </bookViews>
  <sheets>
    <sheet name="за 1 кв. 2021 год " sheetId="10" r:id="rId1"/>
  </sheets>
  <definedNames>
    <definedName name="_xlnm._FilterDatabase" localSheetId="0" hidden="1">'за 1 кв. 2021 год '!$A$5:$W$31</definedName>
    <definedName name="_xlnm.Print_Area" localSheetId="0">'за 1 кв. 2021 год '!$A$1:$X$38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7" i="10" l="1"/>
  <c r="V11" i="10"/>
  <c r="V20" i="10"/>
  <c r="V30" i="10"/>
  <c r="V26" i="10"/>
  <c r="V13" i="10"/>
  <c r="V7" i="10"/>
  <c r="V10" i="10"/>
  <c r="V14" i="10"/>
  <c r="V29" i="10"/>
  <c r="V12" i="10"/>
  <c r="V15" i="10"/>
  <c r="V19" i="10"/>
  <c r="V22" i="10"/>
  <c r="V23" i="10"/>
  <c r="V17" i="10"/>
  <c r="V21" i="10"/>
  <c r="V8" i="10"/>
  <c r="V9" i="10"/>
  <c r="V25" i="10"/>
  <c r="V6" i="10" l="1"/>
  <c r="V16" i="10"/>
  <c r="V18" i="10"/>
  <c r="V24" i="10"/>
  <c r="V31" i="10"/>
  <c r="V28" i="10"/>
  <c r="N30" i="10" l="1"/>
  <c r="N11" i="10"/>
  <c r="N26" i="10"/>
  <c r="N12" i="10"/>
  <c r="N14" i="10"/>
  <c r="N10" i="10"/>
  <c r="N13" i="10"/>
  <c r="N15" i="10"/>
  <c r="N29" i="10"/>
  <c r="N7" i="10"/>
  <c r="N22" i="10"/>
  <c r="N21" i="10"/>
  <c r="N19" i="10"/>
  <c r="N25" i="10"/>
  <c r="N8" i="10"/>
  <c r="N9" i="10"/>
  <c r="N17" i="10"/>
  <c r="N23" i="10"/>
  <c r="N18" i="10"/>
  <c r="N16" i="10"/>
  <c r="N24" i="10"/>
  <c r="N28" i="10"/>
  <c r="N20" i="10"/>
  <c r="Q29" i="10" l="1"/>
  <c r="L29" i="10"/>
  <c r="I29" i="10"/>
  <c r="G29" i="10"/>
  <c r="D29" i="10"/>
  <c r="Q23" i="10"/>
  <c r="L23" i="10"/>
  <c r="I23" i="10"/>
  <c r="G23" i="10"/>
  <c r="D23" i="10"/>
  <c r="Q28" i="10"/>
  <c r="L28" i="10"/>
  <c r="I28" i="10"/>
  <c r="G28" i="10"/>
  <c r="D28" i="10"/>
  <c r="Q30" i="10"/>
  <c r="L30" i="10"/>
  <c r="I30" i="10"/>
  <c r="G30" i="10"/>
  <c r="D30" i="10"/>
  <c r="Q22" i="10"/>
  <c r="L22" i="10"/>
  <c r="I22" i="10"/>
  <c r="G22" i="10"/>
  <c r="D22" i="10"/>
  <c r="Q21" i="10"/>
  <c r="L21" i="10"/>
  <c r="I21" i="10"/>
  <c r="G21" i="10"/>
  <c r="D21" i="10"/>
  <c r="Q25" i="10"/>
  <c r="L25" i="10"/>
  <c r="I25" i="10"/>
  <c r="G25" i="10"/>
  <c r="D25" i="10"/>
  <c r="Q16" i="10"/>
  <c r="L16" i="10"/>
  <c r="I16" i="10"/>
  <c r="G16" i="10"/>
  <c r="D16" i="10"/>
  <c r="Q24" i="10"/>
  <c r="L24" i="10"/>
  <c r="I24" i="10"/>
  <c r="G24" i="10"/>
  <c r="D24" i="10"/>
  <c r="Q18" i="10"/>
  <c r="L18" i="10"/>
  <c r="I18" i="10"/>
  <c r="G18" i="10"/>
  <c r="D18" i="10"/>
  <c r="Q31" i="10"/>
  <c r="L31" i="10"/>
  <c r="I31" i="10"/>
  <c r="G31" i="10"/>
  <c r="D31" i="10"/>
  <c r="Q20" i="10"/>
  <c r="L20" i="10"/>
  <c r="I20" i="10"/>
  <c r="G20" i="10"/>
  <c r="D20" i="10"/>
  <c r="Q9" i="10"/>
  <c r="L9" i="10"/>
  <c r="I9" i="10"/>
  <c r="G9" i="10"/>
  <c r="D9" i="10"/>
  <c r="Q26" i="10"/>
  <c r="L26" i="10"/>
  <c r="I26" i="10"/>
  <c r="G26" i="10"/>
  <c r="D26" i="10"/>
  <c r="Q14" i="10"/>
  <c r="L14" i="10"/>
  <c r="I14" i="10"/>
  <c r="G14" i="10"/>
  <c r="D14" i="10"/>
  <c r="Q15" i="10"/>
  <c r="L15" i="10"/>
  <c r="I15" i="10"/>
  <c r="G15" i="10"/>
  <c r="D15" i="10"/>
  <c r="Q8" i="10"/>
  <c r="L8" i="10"/>
  <c r="I8" i="10"/>
  <c r="G8" i="10"/>
  <c r="D8" i="10"/>
  <c r="Q11" i="10"/>
  <c r="L11" i="10"/>
  <c r="I11" i="10"/>
  <c r="G11" i="10"/>
  <c r="D11" i="10"/>
  <c r="Q12" i="10"/>
  <c r="L12" i="10"/>
  <c r="I12" i="10"/>
  <c r="G12" i="10"/>
  <c r="D12" i="10"/>
  <c r="Q10" i="10"/>
  <c r="L10" i="10"/>
  <c r="I10" i="10"/>
  <c r="G10" i="10"/>
  <c r="D10" i="10"/>
  <c r="Q13" i="10"/>
  <c r="L13" i="10"/>
  <c r="I13" i="10"/>
  <c r="G13" i="10"/>
  <c r="D13" i="10"/>
  <c r="Q7" i="10"/>
  <c r="L7" i="10"/>
  <c r="I7" i="10"/>
  <c r="G7" i="10"/>
  <c r="D7" i="10"/>
  <c r="Q17" i="10"/>
  <c r="L17" i="10"/>
  <c r="I17" i="10"/>
  <c r="G17" i="10"/>
  <c r="D17" i="10"/>
  <c r="Q19" i="10"/>
  <c r="L19" i="10"/>
  <c r="I19" i="10"/>
  <c r="G19" i="10"/>
  <c r="D19" i="10"/>
  <c r="Q6" i="10"/>
  <c r="N6" i="10"/>
  <c r="L6" i="10"/>
  <c r="I6" i="10"/>
  <c r="G6" i="10"/>
  <c r="D6" i="10"/>
  <c r="Q27" i="10"/>
  <c r="L27" i="10"/>
  <c r="I27" i="10"/>
  <c r="G27" i="10"/>
  <c r="D27" i="10"/>
  <c r="M11" i="10" l="1"/>
  <c r="J19" i="10"/>
  <c r="H6" i="10"/>
  <c r="H17" i="10"/>
  <c r="H7" i="10"/>
  <c r="H13" i="10"/>
  <c r="H10" i="10"/>
  <c r="H12" i="10"/>
  <c r="H11" i="10"/>
  <c r="H8" i="10"/>
  <c r="H15" i="10"/>
  <c r="H14" i="10"/>
  <c r="H26" i="10"/>
  <c r="H9" i="10"/>
  <c r="H20" i="10"/>
  <c r="H18" i="10"/>
  <c r="H24" i="10"/>
  <c r="H16" i="10"/>
  <c r="H25" i="10"/>
  <c r="H21" i="10"/>
  <c r="H22" i="10"/>
  <c r="H30" i="10"/>
  <c r="H28" i="10"/>
  <c r="J29" i="10"/>
  <c r="J6" i="10"/>
  <c r="H19" i="10"/>
  <c r="J17" i="10"/>
  <c r="J7" i="10"/>
  <c r="J13" i="10"/>
  <c r="J10" i="10"/>
  <c r="J12" i="10"/>
  <c r="J11" i="10"/>
  <c r="J8" i="10"/>
  <c r="J15" i="10"/>
  <c r="J14" i="10"/>
  <c r="J26" i="10"/>
  <c r="J9" i="10"/>
  <c r="J20" i="10"/>
  <c r="J18" i="10"/>
  <c r="J24" i="10"/>
  <c r="J16" i="10"/>
  <c r="J25" i="10"/>
  <c r="J21" i="10"/>
  <c r="J22" i="10"/>
  <c r="J30" i="10"/>
  <c r="J28" i="10"/>
  <c r="H29" i="10"/>
  <c r="M12" i="10"/>
  <c r="M10" i="10"/>
  <c r="M15" i="10"/>
  <c r="M7" i="10"/>
  <c r="M21" i="10"/>
  <c r="M25" i="10"/>
  <c r="M9" i="10"/>
  <c r="M16" i="10"/>
  <c r="M28" i="10"/>
  <c r="M14" i="10"/>
  <c r="M13" i="10"/>
  <c r="M22" i="10"/>
  <c r="M19" i="10"/>
  <c r="M8" i="10"/>
  <c r="M18" i="10"/>
  <c r="M24" i="10"/>
  <c r="E29" i="10"/>
  <c r="R17" i="10"/>
  <c r="S27" i="10"/>
  <c r="R6" i="10"/>
  <c r="S19" i="10"/>
  <c r="M6" i="10"/>
  <c r="E6" i="10"/>
  <c r="E7" i="10"/>
  <c r="E17" i="10"/>
  <c r="E27" i="10"/>
  <c r="R27" i="10"/>
  <c r="S29" i="10"/>
  <c r="R23" i="10"/>
  <c r="S28" i="10"/>
  <c r="R30" i="10"/>
  <c r="S22" i="10"/>
  <c r="R21" i="10"/>
  <c r="S25" i="10"/>
  <c r="R16" i="10"/>
  <c r="S24" i="10"/>
  <c r="R18" i="10"/>
  <c r="S31" i="10"/>
  <c r="R20" i="10"/>
  <c r="S9" i="10"/>
  <c r="R26" i="10"/>
  <c r="S14" i="10"/>
  <c r="R15" i="10"/>
  <c r="S8" i="10"/>
  <c r="R11" i="10"/>
  <c r="S12" i="10"/>
  <c r="R10" i="10"/>
  <c r="S13" i="10"/>
  <c r="R7" i="10"/>
  <c r="S6" i="10"/>
  <c r="E19" i="10"/>
  <c r="R19" i="10"/>
  <c r="S17" i="10"/>
  <c r="E10" i="10"/>
  <c r="E11" i="10"/>
  <c r="E15" i="10"/>
  <c r="E26" i="10"/>
  <c r="E20" i="10"/>
  <c r="E18" i="10"/>
  <c r="E16" i="10"/>
  <c r="E21" i="10"/>
  <c r="E30" i="10"/>
  <c r="E23" i="10"/>
  <c r="J23" i="10"/>
  <c r="S7" i="10"/>
  <c r="E13" i="10"/>
  <c r="R13" i="10"/>
  <c r="S10" i="10"/>
  <c r="E12" i="10"/>
  <c r="R12" i="10"/>
  <c r="S11" i="10"/>
  <c r="E8" i="10"/>
  <c r="R8" i="10"/>
  <c r="S15" i="10"/>
  <c r="E14" i="10"/>
  <c r="R14" i="10"/>
  <c r="S26" i="10"/>
  <c r="E9" i="10"/>
  <c r="R9" i="10"/>
  <c r="S20" i="10"/>
  <c r="E31" i="10"/>
  <c r="R31" i="10"/>
  <c r="S18" i="10"/>
  <c r="E24" i="10"/>
  <c r="R24" i="10"/>
  <c r="S16" i="10"/>
  <c r="E25" i="10"/>
  <c r="R25" i="10"/>
  <c r="S21" i="10"/>
  <c r="E22" i="10"/>
  <c r="R22" i="10"/>
  <c r="S30" i="10"/>
  <c r="E28" i="10"/>
  <c r="R28" i="10"/>
  <c r="H23" i="10"/>
  <c r="S23" i="10"/>
  <c r="R29" i="10"/>
  <c r="T23" i="10" l="1"/>
  <c r="W23" i="10" s="1"/>
  <c r="T27" i="10"/>
  <c r="W27" i="10" s="1"/>
  <c r="T30" i="10"/>
  <c r="W30" i="10" s="1"/>
  <c r="T21" i="10"/>
  <c r="W21" i="10" s="1"/>
  <c r="T16" i="10"/>
  <c r="W16" i="10" s="1"/>
  <c r="T18" i="10"/>
  <c r="W18" i="10" s="1"/>
  <c r="T20" i="10"/>
  <c r="W20" i="10" s="1"/>
  <c r="T26" i="10"/>
  <c r="W26" i="10" s="1"/>
  <c r="T15" i="10"/>
  <c r="W15" i="10" s="1"/>
  <c r="T11" i="10"/>
  <c r="W11" i="10" s="1"/>
  <c r="T10" i="10"/>
  <c r="W10" i="10" s="1"/>
  <c r="T7" i="10"/>
  <c r="W7" i="10" s="1"/>
  <c r="T17" i="10"/>
  <c r="W17" i="10" s="1"/>
  <c r="T6" i="10"/>
  <c r="W6" i="10" s="1"/>
  <c r="T13" i="10"/>
  <c r="W13" i="10" s="1"/>
  <c r="T12" i="10"/>
  <c r="W12" i="10" s="1"/>
  <c r="T8" i="10"/>
  <c r="W8" i="10" s="1"/>
  <c r="T14" i="10"/>
  <c r="W14" i="10" s="1"/>
  <c r="T9" i="10"/>
  <c r="W9" i="10" s="1"/>
  <c r="T31" i="10"/>
  <c r="W31" i="10" s="1"/>
  <c r="T24" i="10"/>
  <c r="W24" i="10" s="1"/>
  <c r="T25" i="10"/>
  <c r="W25" i="10" s="1"/>
  <c r="T22" i="10"/>
  <c r="W22" i="10" s="1"/>
  <c r="T28" i="10"/>
  <c r="W28" i="10" s="1"/>
  <c r="T29" i="10"/>
  <c r="W29" i="10" s="1"/>
  <c r="T19" i="10"/>
  <c r="W19" i="10" s="1"/>
</calcChain>
</file>

<file path=xl/sharedStrings.xml><?xml version="1.0" encoding="utf-8"?>
<sst xmlns="http://schemas.openxmlformats.org/spreadsheetml/2006/main" count="64" uniqueCount="58">
  <si>
    <t>Критерий №1</t>
  </si>
  <si>
    <t>Критерий №2</t>
  </si>
  <si>
    <t>Критерий №3</t>
  </si>
  <si>
    <t>Критерий №4</t>
  </si>
  <si>
    <t>Критерий №5</t>
  </si>
  <si>
    <t>Критерий №6</t>
  </si>
  <si>
    <t>Критерий №7</t>
  </si>
  <si>
    <t>Баллы</t>
  </si>
  <si>
    <t>Доля населения, выполнившего нормативы испытаний (тестов) комплекса ГТО на знаки отличия, от общей численности населения, принявшего участие в выполнении нормативов испытаний (тестов) комплекса ГТО</t>
  </si>
  <si>
    <t>Ставки в центрах тестирования (или структурных подразделениях организаций, наделенных правом по оценке выполнения нормативов испытаний (тестов) комплекса ГТО) для оказания государственной услуги населению</t>
  </si>
  <si>
    <t>Население, приходящееся на одну ставку штатного расписания центров тестирования</t>
  </si>
  <si>
    <t>ВСЕГО БАЛЛОВ</t>
  </si>
  <si>
    <t>Сафакулевский</t>
  </si>
  <si>
    <t>Варгашинский</t>
  </si>
  <si>
    <t>Мишкинский</t>
  </si>
  <si>
    <t>Петуховский</t>
  </si>
  <si>
    <t>Щучанский</t>
  </si>
  <si>
    <t>Юргамышский</t>
  </si>
  <si>
    <t>Лебяжьевский</t>
  </si>
  <si>
    <t>Целинный</t>
  </si>
  <si>
    <t>Белозерский</t>
  </si>
  <si>
    <t>Кетовский</t>
  </si>
  <si>
    <t>Далматовский</t>
  </si>
  <si>
    <t>Шадринский</t>
  </si>
  <si>
    <t>Шатровский</t>
  </si>
  <si>
    <t>г. Курган</t>
  </si>
  <si>
    <t>Куртамышский</t>
  </si>
  <si>
    <t>Катайский</t>
  </si>
  <si>
    <t>Макушинский</t>
  </si>
  <si>
    <t>Звериноголовский</t>
  </si>
  <si>
    <t>г. Шадринск</t>
  </si>
  <si>
    <t>Шумихинский</t>
  </si>
  <si>
    <t>Альменевский</t>
  </si>
  <si>
    <t>Притобольный</t>
  </si>
  <si>
    <t>Половинский</t>
  </si>
  <si>
    <t>Каргапольский</t>
  </si>
  <si>
    <t>Частоозерский</t>
  </si>
  <si>
    <t>Мокроусовский</t>
  </si>
  <si>
    <t>Район, город</t>
  </si>
  <si>
    <t>Система оценки , начисление баллов и определение мест муниципальных образований и городских округов Курганской области в рейтинге ГТО.</t>
  </si>
  <si>
    <t>1. Для определения места в рейтинге ГТО муниципальному образованию по каждому из критериев рейтинга ГТО начисляются баллы в обратной последовательности (26 баллов за 1 место и 1 балл за 26 место).</t>
  </si>
  <si>
    <t xml:space="preserve">В случае, если у двух муниципальных образований результаты по одному из критериев совпадают, то начисление баллов производится по минимальному значению в соответствии с занимаемым местом. </t>
  </si>
  <si>
    <t xml:space="preserve">2. Итоговое место муниципального образования в рейтинге ГТО определяется по сумме баллов, набранных по каждому критерию (от максимального к минимальному). </t>
  </si>
  <si>
    <t>Чем больше баллов набирает муниципальное образование, тем выше место он занимает в рейтинге ГТО.</t>
  </si>
  <si>
    <t xml:space="preserve">Доля населения, зарегистрированного в электронной базе данных, от общей численности населения в возрасте от 6 лет, проживающего на территории Курганской области 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</si>
  <si>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Курганской области зарегистрированного в электронной базе данных</t>
  </si>
  <si>
    <t>Доля населения, принявшего участие в выполнении нормативов испытаний (тестов) комплекса ГТО, от численности населения проживающего на территории Курганской области в возрасте от 6 лет</t>
  </si>
  <si>
    <t>Доля населения, выполнившего нормативы испытаний (тестов) комплекса ГТО на знаки отличия, от общей численности населения проживающего на территории Курганской области в возрасте от 6 лет</t>
  </si>
  <si>
    <t>Доля населения, проживающего на территории Курганской области, в возрасте от 6 лет, приходящегося на одну ставку штатного расписания центров тестирования (наделенных правом по оценке выполнения нормативов  комплекса ГТО) для оказания государственной услуги населению</t>
  </si>
  <si>
    <t>3. В случае, если у двух муниципальных образований совпадает общее количество баллов, то места распределяются по наибольшему количеству опубликованных материалов (критерий 7).</t>
  </si>
  <si>
    <t xml:space="preserve">Место в рейтинге </t>
  </si>
  <si>
    <r>
      <t>Население, зарегистрированное в электронной базе данных, относящихся к реализации комплекса ГТО (</t>
    </r>
    <r>
      <rPr>
        <b/>
        <i/>
        <sz val="18"/>
        <color theme="1"/>
        <rFont val="Arial"/>
        <family val="2"/>
        <charset val="204"/>
      </rPr>
      <t>на 6 апреля 2021 года 109 774 человека)</t>
    </r>
  </si>
  <si>
    <r>
      <t xml:space="preserve"> </t>
    </r>
    <r>
      <rPr>
        <b/>
        <sz val="26"/>
        <color theme="1"/>
        <rFont val="Calibri"/>
        <family val="2"/>
        <charset val="204"/>
      </rPr>
      <t>*1349</t>
    </r>
    <r>
      <rPr>
        <b/>
        <sz val="26"/>
        <color theme="1"/>
        <rFont val="Arial"/>
        <family val="2"/>
        <charset val="204"/>
      </rPr>
      <t xml:space="preserve"> </t>
    </r>
    <r>
      <rPr>
        <sz val="26"/>
        <color theme="1"/>
        <rFont val="Arial"/>
        <family val="2"/>
        <charset val="204"/>
      </rPr>
      <t>человек - количество зарегистрированных на сайте ВФСК ГТО, которое нельзя отнести к определенному району или городу</t>
    </r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</si>
  <si>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</t>
    </r>
    <r>
      <rPr>
        <b/>
        <sz val="18"/>
        <rFont val="Arial"/>
        <family val="2"/>
        <charset val="204"/>
      </rPr>
      <t>(681статья)</t>
    </r>
  </si>
  <si>
    <r>
      <t>Общая численность населения в возрасте от 6 лет, проживающего на территории Курганской области (</t>
    </r>
    <r>
      <rPr>
        <b/>
        <i/>
        <sz val="18"/>
        <color theme="1"/>
        <rFont val="Arial"/>
        <family val="2"/>
        <charset val="204"/>
      </rPr>
      <t>на 1 января 2020 года</t>
    </r>
    <r>
      <rPr>
        <b/>
        <i/>
        <sz val="18"/>
        <color rgb="FFFF0000"/>
        <rFont val="Arial"/>
        <family val="2"/>
        <charset val="204"/>
      </rPr>
      <t xml:space="preserve"> </t>
    </r>
    <r>
      <rPr>
        <b/>
        <i/>
        <sz val="18"/>
        <rFont val="Arial"/>
        <family val="2"/>
        <charset val="204"/>
      </rPr>
      <t xml:space="preserve">768 963 </t>
    </r>
    <r>
      <rPr>
        <b/>
        <i/>
        <sz val="18"/>
        <color theme="1"/>
        <rFont val="Arial"/>
        <family val="2"/>
        <charset val="204"/>
      </rPr>
      <t>чел.)</t>
    </r>
  </si>
  <si>
    <t>Рейтинг деятельности муниципальных центров тестирования Курганской области по итогу 1 квартала 2021 года</t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</si>
  <si>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(553 знака)</t>
    </r>
  </si>
  <si>
    <r>
      <t xml:space="preserve">Население, принявшее участие в выполнении нормативов испытаний (тестов) комплекса ГТО         </t>
    </r>
    <r>
      <rPr>
        <b/>
        <sz val="18"/>
        <rFont val="Arial"/>
        <family val="2"/>
        <charset val="204"/>
      </rPr>
      <t xml:space="preserve">  (3966 чел.)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</si>
</sst>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26"/>
      <color theme="1"/>
      <name val="Calibri"/>
      <family val="2"/>
      <charset val="204"/>
    </font>
    <font>
      <b/>
      <i/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i/>
      <sz val="18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/>
    </xf>
    <xf numFmtId="10" fontId="5" fillId="6" borderId="1" xfId="1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3" fontId="5" fillId="8" borderId="0" xfId="0" applyNumberFormat="1" applyFont="1" applyFill="1" applyBorder="1" applyAlignment="1">
      <alignment horizontal="center" vertical="center"/>
    </xf>
    <xf numFmtId="10" fontId="5" fillId="8" borderId="0" xfId="1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1" fontId="3" fillId="8" borderId="0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5" fillId="8" borderId="0" xfId="1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0" fillId="8" borderId="0" xfId="0" applyFill="1"/>
    <xf numFmtId="0" fontId="9" fillId="0" borderId="0" xfId="0" applyFont="1" applyBorder="1"/>
    <xf numFmtId="0" fontId="7" fillId="5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1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255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13" fillId="8" borderId="0" xfId="0" applyFont="1" applyFill="1" applyBorder="1"/>
    <xf numFmtId="0" fontId="10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39"/>
  <sheetViews>
    <sheetView showGridLines="0" tabSelected="1" view="pageBreakPreview" topLeftCell="C1" zoomScale="42" zoomScaleNormal="33" zoomScaleSheetLayoutView="42" zoomScalePageLayoutView="40" workbookViewId="0">
      <selection activeCell="Q2" sqref="Q2:X5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hidden="1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9" customHeight="1" x14ac:dyDescent="0.55000000000000004">
      <c r="P2" s="28"/>
      <c r="Q2" s="28"/>
    </row>
    <row r="3" spans="1:240" ht="49.5" customHeight="1" thickBot="1" x14ac:dyDescent="0.3">
      <c r="A3" s="44" t="s">
        <v>55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0" s="2" customFormat="1" ht="26.25" customHeight="1" x14ac:dyDescent="0.25">
      <c r="A4" s="45" t="s">
        <v>38</v>
      </c>
      <c r="B4" s="30"/>
      <c r="C4" s="30"/>
      <c r="D4" s="31" t="s">
        <v>0</v>
      </c>
      <c r="E4" s="31"/>
      <c r="F4" s="30"/>
      <c r="G4" s="31" t="s">
        <v>1</v>
      </c>
      <c r="H4" s="31"/>
      <c r="I4" s="31" t="s">
        <v>2</v>
      </c>
      <c r="J4" s="31"/>
      <c r="K4" s="30"/>
      <c r="L4" s="31" t="s">
        <v>3</v>
      </c>
      <c r="M4" s="31"/>
      <c r="N4" s="31" t="s">
        <v>4</v>
      </c>
      <c r="O4" s="31"/>
      <c r="P4" s="30"/>
      <c r="Q4" s="30"/>
      <c r="R4" s="31" t="s">
        <v>5</v>
      </c>
      <c r="S4" s="32"/>
      <c r="T4" s="31"/>
      <c r="U4" s="31" t="s">
        <v>6</v>
      </c>
      <c r="V4" s="31"/>
      <c r="W4" s="33"/>
      <c r="X4" s="34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</row>
    <row r="5" spans="1:240" s="2" customFormat="1" ht="409.5" customHeight="1" x14ac:dyDescent="0.25">
      <c r="A5" s="46"/>
      <c r="B5" s="30" t="s">
        <v>54</v>
      </c>
      <c r="C5" s="30" t="s">
        <v>51</v>
      </c>
      <c r="D5" s="35" t="s">
        <v>44</v>
      </c>
      <c r="E5" s="36" t="s">
        <v>7</v>
      </c>
      <c r="F5" s="30" t="s">
        <v>57</v>
      </c>
      <c r="G5" s="35" t="s">
        <v>45</v>
      </c>
      <c r="H5" s="36" t="s">
        <v>7</v>
      </c>
      <c r="I5" s="35" t="s">
        <v>46</v>
      </c>
      <c r="J5" s="36" t="s">
        <v>7</v>
      </c>
      <c r="K5" s="30" t="s">
        <v>56</v>
      </c>
      <c r="L5" s="35" t="s">
        <v>47</v>
      </c>
      <c r="M5" s="36" t="s">
        <v>7</v>
      </c>
      <c r="N5" s="35" t="s">
        <v>8</v>
      </c>
      <c r="O5" s="36" t="s">
        <v>7</v>
      </c>
      <c r="P5" s="30" t="s">
        <v>9</v>
      </c>
      <c r="Q5" s="30" t="s">
        <v>10</v>
      </c>
      <c r="R5" s="35" t="s">
        <v>48</v>
      </c>
      <c r="S5" s="32"/>
      <c r="T5" s="36" t="s">
        <v>7</v>
      </c>
      <c r="U5" s="35" t="s">
        <v>53</v>
      </c>
      <c r="V5" s="36" t="s">
        <v>7</v>
      </c>
      <c r="W5" s="42" t="s">
        <v>11</v>
      </c>
      <c r="X5" s="34" t="s">
        <v>50</v>
      </c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</row>
    <row r="6" spans="1:240" ht="37.5" customHeight="1" x14ac:dyDescent="0.25">
      <c r="A6" s="40" t="s">
        <v>16</v>
      </c>
      <c r="B6" s="11">
        <v>17808</v>
      </c>
      <c r="C6" s="11">
        <v>2760</v>
      </c>
      <c r="D6" s="12">
        <f t="shared" ref="D6:D31" si="0">C6/B6</f>
        <v>0.15498652291105122</v>
      </c>
      <c r="E6" s="13">
        <f>RANK(D6,D:D,1)</f>
        <v>15</v>
      </c>
      <c r="F6" s="11">
        <v>154</v>
      </c>
      <c r="G6" s="12">
        <f t="shared" ref="G6:G31" si="1">F6/C6</f>
        <v>5.5797101449275362E-2</v>
      </c>
      <c r="H6" s="13">
        <f>RANK(G6,G:G,1)</f>
        <v>17</v>
      </c>
      <c r="I6" s="12">
        <f t="shared" ref="I6:I31" si="2">F6/B6</f>
        <v>8.6477987421383646E-3</v>
      </c>
      <c r="J6" s="13">
        <f>RANK(I6,I:I,1)</f>
        <v>18</v>
      </c>
      <c r="K6" s="11">
        <v>21</v>
      </c>
      <c r="L6" s="12">
        <f t="shared" ref="L6:L31" si="3">K6/B6</f>
        <v>1.1792452830188679E-3</v>
      </c>
      <c r="M6" s="14">
        <f>RANK(L6,L:L,1)</f>
        <v>22</v>
      </c>
      <c r="N6" s="12">
        <f t="shared" ref="N6:N26" si="4">K6/F6</f>
        <v>0.13636363636363635</v>
      </c>
      <c r="O6" s="14">
        <v>20</v>
      </c>
      <c r="P6" s="19">
        <v>2</v>
      </c>
      <c r="Q6" s="11">
        <f t="shared" ref="Q6:Q31" si="5">IFERROR(ROUNDUP(B6/P6,0),0)</f>
        <v>8904</v>
      </c>
      <c r="R6" s="12">
        <f>Q6/SUM(Q$2:Q$24)</f>
        <v>3.2799083511682647E-2</v>
      </c>
      <c r="S6" s="16">
        <f>IF(Q6/SUM(Q$2:Q$24)=0,1,Q6/SUM(Q$2:Q$24))</f>
        <v>3.2799083511682647E-2</v>
      </c>
      <c r="T6" s="14">
        <f>IF(S6=1,0,RANK(S6,S:S,0))</f>
        <v>24</v>
      </c>
      <c r="U6" s="17">
        <v>42</v>
      </c>
      <c r="V6" s="13">
        <f>RANK(U6,U:U,1)</f>
        <v>25</v>
      </c>
      <c r="W6" s="18">
        <f t="shared" ref="W6:W31" si="6">SUM(E6,H6,J6,M6,O6,V6,T6)</f>
        <v>141</v>
      </c>
      <c r="X6" s="29">
        <v>1</v>
      </c>
    </row>
    <row r="7" spans="1:240" ht="37.5" customHeight="1" x14ac:dyDescent="0.25">
      <c r="A7" s="40" t="s">
        <v>28</v>
      </c>
      <c r="B7" s="11">
        <v>13848</v>
      </c>
      <c r="C7" s="11">
        <v>2436</v>
      </c>
      <c r="D7" s="12">
        <f t="shared" si="0"/>
        <v>0.17590987868284227</v>
      </c>
      <c r="E7" s="13">
        <f>RANK(D7,D:D,1)</f>
        <v>21</v>
      </c>
      <c r="F7" s="11">
        <v>110</v>
      </c>
      <c r="G7" s="12">
        <f t="shared" si="1"/>
        <v>4.5155993431855501E-2</v>
      </c>
      <c r="H7" s="13">
        <f>RANK(G7,G:G,1)</f>
        <v>15</v>
      </c>
      <c r="I7" s="12">
        <f t="shared" si="2"/>
        <v>7.9433853264009244E-3</v>
      </c>
      <c r="J7" s="13">
        <f>RANK(I7,I:I,1)</f>
        <v>17</v>
      </c>
      <c r="K7" s="11">
        <v>17</v>
      </c>
      <c r="L7" s="12">
        <f t="shared" si="3"/>
        <v>1.2276140958983246E-3</v>
      </c>
      <c r="M7" s="14">
        <f>RANK(L7,L:L,1)</f>
        <v>23</v>
      </c>
      <c r="N7" s="12">
        <f t="shared" si="4"/>
        <v>0.15454545454545454</v>
      </c>
      <c r="O7" s="14">
        <v>21</v>
      </c>
      <c r="P7" s="15">
        <v>1.5</v>
      </c>
      <c r="Q7" s="11">
        <f t="shared" si="5"/>
        <v>9232</v>
      </c>
      <c r="R7" s="12">
        <f>Q7/SUM(Q$2:Q$24)</f>
        <v>3.4007315698546071E-2</v>
      </c>
      <c r="S7" s="16">
        <f>IF(Q7/SUM(Q$2:Q$24)=0,1,Q7/SUM(Q$2:Q$24))</f>
        <v>3.4007315698546071E-2</v>
      </c>
      <c r="T7" s="14">
        <f>IF(S7=1,0,RANK(S7,S:S,0))</f>
        <v>23</v>
      </c>
      <c r="U7" s="17">
        <v>21</v>
      </c>
      <c r="V7" s="13">
        <f>RANK(U7,U:U,1)</f>
        <v>21</v>
      </c>
      <c r="W7" s="18">
        <f t="shared" si="6"/>
        <v>141</v>
      </c>
      <c r="X7" s="29">
        <v>2</v>
      </c>
    </row>
    <row r="8" spans="1:240" ht="37.5" customHeight="1" x14ac:dyDescent="0.25">
      <c r="A8" s="41" t="s">
        <v>12</v>
      </c>
      <c r="B8" s="11">
        <v>9382</v>
      </c>
      <c r="C8" s="11">
        <v>1650</v>
      </c>
      <c r="D8" s="12">
        <f t="shared" si="0"/>
        <v>0.1758686847154125</v>
      </c>
      <c r="E8" s="13">
        <f>RANK(D8,D:D,1)</f>
        <v>20</v>
      </c>
      <c r="F8" s="11">
        <v>206</v>
      </c>
      <c r="G8" s="12">
        <f t="shared" si="1"/>
        <v>0.12484848484848485</v>
      </c>
      <c r="H8" s="13">
        <f>RANK(G8,G:G,1)</f>
        <v>26</v>
      </c>
      <c r="I8" s="12">
        <f t="shared" si="2"/>
        <v>2.1956938819015136E-2</v>
      </c>
      <c r="J8" s="13">
        <f>RANK(I8,I:I,1)</f>
        <v>26</v>
      </c>
      <c r="K8" s="11">
        <v>16</v>
      </c>
      <c r="L8" s="12">
        <f t="shared" si="3"/>
        <v>1.7053933063312726E-3</v>
      </c>
      <c r="M8" s="14">
        <f>RANK(L8,L:L,1)</f>
        <v>25</v>
      </c>
      <c r="N8" s="12">
        <f t="shared" si="4"/>
        <v>7.7669902912621352E-2</v>
      </c>
      <c r="O8" s="14">
        <v>16</v>
      </c>
      <c r="P8" s="15">
        <v>1</v>
      </c>
      <c r="Q8" s="11">
        <f t="shared" si="5"/>
        <v>9382</v>
      </c>
      <c r="R8" s="12">
        <f>Q8/SUM(Q$2:Q$24)</f>
        <v>3.4559860905953123E-2</v>
      </c>
      <c r="S8" s="16">
        <f>IF(Q8/SUM(Q$2:Q$24)=0,1,Q8/SUM(Q$2:Q$24))</f>
        <v>3.4559860905953123E-2</v>
      </c>
      <c r="T8" s="14">
        <f>IF(S8=1,0,RANK(S8,S:S,0))</f>
        <v>21</v>
      </c>
      <c r="U8" s="17">
        <v>2</v>
      </c>
      <c r="V8" s="13">
        <f>RANK(U8,U:U,1)</f>
        <v>2</v>
      </c>
      <c r="W8" s="18">
        <f t="shared" si="6"/>
        <v>136</v>
      </c>
      <c r="X8" s="29">
        <v>3</v>
      </c>
    </row>
    <row r="9" spans="1:240" ht="37.5" customHeight="1" x14ac:dyDescent="0.25">
      <c r="A9" s="40" t="s">
        <v>35</v>
      </c>
      <c r="B9" s="11">
        <v>27226</v>
      </c>
      <c r="C9" s="11">
        <v>5061</v>
      </c>
      <c r="D9" s="12">
        <f t="shared" si="0"/>
        <v>0.18588848894439139</v>
      </c>
      <c r="E9" s="13">
        <f>RANK(D9,D:D,1)</f>
        <v>23</v>
      </c>
      <c r="F9" s="11">
        <v>310</v>
      </c>
      <c r="G9" s="12">
        <f t="shared" si="1"/>
        <v>6.1252716854376603E-2</v>
      </c>
      <c r="H9" s="13">
        <f>RANK(G9,G:G,1)</f>
        <v>20</v>
      </c>
      <c r="I9" s="12">
        <f t="shared" si="2"/>
        <v>1.1386174979798722E-2</v>
      </c>
      <c r="J9" s="13">
        <f>RANK(I9,I:I,1)</f>
        <v>22</v>
      </c>
      <c r="K9" s="11">
        <v>9</v>
      </c>
      <c r="L9" s="12">
        <f t="shared" si="3"/>
        <v>3.3056637038125319E-4</v>
      </c>
      <c r="M9" s="14">
        <f>RANK(L9,L:L,1)</f>
        <v>13</v>
      </c>
      <c r="N9" s="12">
        <f t="shared" si="4"/>
        <v>2.903225806451613E-2</v>
      </c>
      <c r="O9" s="14">
        <v>10</v>
      </c>
      <c r="P9" s="15">
        <v>2.5</v>
      </c>
      <c r="Q9" s="11">
        <f t="shared" si="5"/>
        <v>10891</v>
      </c>
      <c r="R9" s="12">
        <f>Q9/SUM(Q$2:Q$24)</f>
        <v>4.0118465692468075E-2</v>
      </c>
      <c r="S9" s="16">
        <f>IF(Q9/SUM(Q$2:Q$24)=0,1,Q9/SUM(Q$2:Q$24))</f>
        <v>4.0118465692468075E-2</v>
      </c>
      <c r="T9" s="14">
        <f>IF(S9=1,0,RANK(S9,S:S,0))</f>
        <v>17</v>
      </c>
      <c r="U9" s="17">
        <v>17</v>
      </c>
      <c r="V9" s="13">
        <f>RANK(U9,U:U,1)</f>
        <v>19</v>
      </c>
      <c r="W9" s="18">
        <f t="shared" si="6"/>
        <v>124</v>
      </c>
      <c r="X9" s="29">
        <v>4</v>
      </c>
    </row>
    <row r="10" spans="1:240" ht="37.5" customHeight="1" x14ac:dyDescent="0.25">
      <c r="A10" s="40" t="s">
        <v>32</v>
      </c>
      <c r="B10" s="11">
        <v>8778</v>
      </c>
      <c r="C10" s="11">
        <v>1335</v>
      </c>
      <c r="D10" s="12">
        <f t="shared" si="0"/>
        <v>0.15208475734791524</v>
      </c>
      <c r="E10" s="13">
        <f>RANK(D10,D:D,1)</f>
        <v>13</v>
      </c>
      <c r="F10" s="11">
        <v>95</v>
      </c>
      <c r="G10" s="12">
        <f t="shared" si="1"/>
        <v>7.116104868913857E-2</v>
      </c>
      <c r="H10" s="13">
        <f>RANK(G10,G:G,1)</f>
        <v>21</v>
      </c>
      <c r="I10" s="12">
        <f t="shared" si="2"/>
        <v>1.0822510822510822E-2</v>
      </c>
      <c r="J10" s="13">
        <f>RANK(I10,I:I,1)</f>
        <v>20</v>
      </c>
      <c r="K10" s="11">
        <v>7</v>
      </c>
      <c r="L10" s="12">
        <f t="shared" si="3"/>
        <v>7.9744816586921851E-4</v>
      </c>
      <c r="M10" s="14">
        <f>RANK(L10,L:L,1)</f>
        <v>16</v>
      </c>
      <c r="N10" s="12">
        <f t="shared" si="4"/>
        <v>7.3684210526315783E-2</v>
      </c>
      <c r="O10" s="14">
        <v>15</v>
      </c>
      <c r="P10" s="15">
        <v>1</v>
      </c>
      <c r="Q10" s="11">
        <f t="shared" si="5"/>
        <v>8778</v>
      </c>
      <c r="R10" s="12">
        <f>Q10/SUM(Q$2:Q$24)</f>
        <v>3.2334945537460726E-2</v>
      </c>
      <c r="S10" s="16">
        <f>IF(Q10/SUM(Q$2:Q$24)=0,1,Q10/SUM(Q$2:Q$24))</f>
        <v>3.2334945537460726E-2</v>
      </c>
      <c r="T10" s="14">
        <f>IF(S10=1,0,RANK(S10,S:S,0))</f>
        <v>25</v>
      </c>
      <c r="U10" s="17">
        <v>9</v>
      </c>
      <c r="V10" s="13">
        <f>RANK(U10,U:U,1)</f>
        <v>13</v>
      </c>
      <c r="W10" s="18">
        <f t="shared" si="6"/>
        <v>123</v>
      </c>
      <c r="X10" s="29">
        <v>5</v>
      </c>
    </row>
    <row r="11" spans="1:240" ht="37.5" customHeight="1" x14ac:dyDescent="0.25">
      <c r="A11" s="40" t="s">
        <v>18</v>
      </c>
      <c r="B11" s="11">
        <v>12058</v>
      </c>
      <c r="C11" s="11">
        <v>2253</v>
      </c>
      <c r="D11" s="12">
        <f t="shared" si="0"/>
        <v>0.18684690661801293</v>
      </c>
      <c r="E11" s="13">
        <f>RANK(D11,D:D,1)</f>
        <v>24</v>
      </c>
      <c r="F11" s="11">
        <v>86</v>
      </c>
      <c r="G11" s="12">
        <f t="shared" si="1"/>
        <v>3.8171327119396359E-2</v>
      </c>
      <c r="H11" s="13">
        <f>RANK(G11,G:G,1)</f>
        <v>12</v>
      </c>
      <c r="I11" s="12">
        <f t="shared" si="2"/>
        <v>7.1321943937634764E-3</v>
      </c>
      <c r="J11" s="13">
        <f>RANK(I11,I:I,1)</f>
        <v>15</v>
      </c>
      <c r="K11" s="11">
        <v>10</v>
      </c>
      <c r="L11" s="12">
        <f t="shared" si="3"/>
        <v>8.2932492950738099E-4</v>
      </c>
      <c r="M11" s="14">
        <f>RANK(L11,L:L,1)</f>
        <v>17</v>
      </c>
      <c r="N11" s="12">
        <f t="shared" si="4"/>
        <v>0.11627906976744186</v>
      </c>
      <c r="O11" s="14">
        <v>18</v>
      </c>
      <c r="P11" s="15">
        <v>1</v>
      </c>
      <c r="Q11" s="11">
        <f t="shared" si="5"/>
        <v>12058</v>
      </c>
      <c r="R11" s="12">
        <f>Q11/SUM(Q$2:Q$24)</f>
        <v>4.4417267406094939E-2</v>
      </c>
      <c r="S11" s="16">
        <f>IF(Q11/SUM(Q$2:Q$24)=0,1,Q11/SUM(Q$2:Q$24))</f>
        <v>4.4417267406094939E-2</v>
      </c>
      <c r="T11" s="14">
        <f>IF(S11=1,0,RANK(S11,S:S,0))</f>
        <v>14</v>
      </c>
      <c r="U11" s="17">
        <v>10</v>
      </c>
      <c r="V11" s="13">
        <f>RANK(U11,U:U,1)</f>
        <v>15</v>
      </c>
      <c r="W11" s="18">
        <f t="shared" si="6"/>
        <v>115</v>
      </c>
      <c r="X11" s="29">
        <v>6</v>
      </c>
    </row>
    <row r="12" spans="1:240" ht="37.5" customHeight="1" x14ac:dyDescent="0.25">
      <c r="A12" s="40" t="s">
        <v>31</v>
      </c>
      <c r="B12" s="11">
        <v>22974</v>
      </c>
      <c r="C12" s="11">
        <v>3728</v>
      </c>
      <c r="D12" s="12">
        <f t="shared" si="0"/>
        <v>0.16227039261774179</v>
      </c>
      <c r="E12" s="13">
        <f>RANK(D12,D:D,1)</f>
        <v>18</v>
      </c>
      <c r="F12" s="11">
        <v>214</v>
      </c>
      <c r="G12" s="12">
        <f t="shared" si="1"/>
        <v>5.7403433476394851E-2</v>
      </c>
      <c r="H12" s="13">
        <f>RANK(G12,G:G,1)</f>
        <v>18</v>
      </c>
      <c r="I12" s="12">
        <f t="shared" si="2"/>
        <v>9.3148776878210146E-3</v>
      </c>
      <c r="J12" s="13">
        <f>RANK(I12,I:I,1)</f>
        <v>19</v>
      </c>
      <c r="K12" s="11">
        <v>26</v>
      </c>
      <c r="L12" s="12">
        <f t="shared" si="3"/>
        <v>1.1317141116044223E-3</v>
      </c>
      <c r="M12" s="14">
        <f>RANK(L12,L:L,1)</f>
        <v>21</v>
      </c>
      <c r="N12" s="12">
        <f t="shared" si="4"/>
        <v>0.12149532710280374</v>
      </c>
      <c r="O12" s="14">
        <v>19</v>
      </c>
      <c r="P12" s="15">
        <v>1.5</v>
      </c>
      <c r="Q12" s="11">
        <f t="shared" si="5"/>
        <v>15316</v>
      </c>
      <c r="R12" s="12">
        <f>Q12/SUM(Q$2:Q$24)</f>
        <v>5.6418549310976125E-2</v>
      </c>
      <c r="S12" s="16">
        <f>IF(Q12/SUM(Q$2:Q$24)=0,1,Q12/SUM(Q$2:Q$24))</f>
        <v>5.6418549310976125E-2</v>
      </c>
      <c r="T12" s="14">
        <f>IF(S12=1,0,RANK(S12,S:S,0))</f>
        <v>9</v>
      </c>
      <c r="U12" s="17">
        <v>4</v>
      </c>
      <c r="V12" s="13">
        <f>RANK(U12,U:U,1)</f>
        <v>5</v>
      </c>
      <c r="W12" s="18">
        <f t="shared" si="6"/>
        <v>109</v>
      </c>
      <c r="X12" s="29">
        <v>7</v>
      </c>
    </row>
    <row r="13" spans="1:240" ht="37.5" customHeight="1" x14ac:dyDescent="0.25">
      <c r="A13" s="40" t="s">
        <v>23</v>
      </c>
      <c r="B13" s="11">
        <v>23085</v>
      </c>
      <c r="C13" s="11">
        <v>3685</v>
      </c>
      <c r="D13" s="12">
        <f t="shared" si="0"/>
        <v>0.15962746372103098</v>
      </c>
      <c r="E13" s="13">
        <f>RANK(D13,D:D,1)</f>
        <v>17</v>
      </c>
      <c r="F13" s="11">
        <v>148</v>
      </c>
      <c r="G13" s="12">
        <f t="shared" si="1"/>
        <v>4.016282225237449E-2</v>
      </c>
      <c r="H13" s="13">
        <f>RANK(G13,G:G,1)</f>
        <v>14</v>
      </c>
      <c r="I13" s="12">
        <f t="shared" si="2"/>
        <v>6.4110894520251248E-3</v>
      </c>
      <c r="J13" s="13">
        <f>RANK(I13,I:I,1)</f>
        <v>13</v>
      </c>
      <c r="K13" s="11">
        <v>9</v>
      </c>
      <c r="L13" s="12">
        <f t="shared" si="3"/>
        <v>3.8986354775828459E-4</v>
      </c>
      <c r="M13" s="14">
        <f>RANK(L13,L:L,1)</f>
        <v>14</v>
      </c>
      <c r="N13" s="12">
        <f t="shared" si="4"/>
        <v>6.0810810810810814E-2</v>
      </c>
      <c r="O13" s="14">
        <v>14</v>
      </c>
      <c r="P13" s="15">
        <v>2</v>
      </c>
      <c r="Q13" s="11">
        <f t="shared" si="5"/>
        <v>11543</v>
      </c>
      <c r="R13" s="12">
        <f>Q13/SUM(Q$2:Q$24)</f>
        <v>4.2520195527330724E-2</v>
      </c>
      <c r="S13" s="16">
        <f>IF(Q13/SUM(Q$2:Q$24)=0,1,Q13/SUM(Q$2:Q$24))</f>
        <v>4.2520195527330724E-2</v>
      </c>
      <c r="T13" s="14">
        <f>IF(S13=1,0,RANK(S13,S:S,0))</f>
        <v>16</v>
      </c>
      <c r="U13" s="17">
        <v>20</v>
      </c>
      <c r="V13" s="13">
        <f>RANK(U13,U:U,1)</f>
        <v>20</v>
      </c>
      <c r="W13" s="18">
        <f t="shared" si="6"/>
        <v>108</v>
      </c>
      <c r="X13" s="29">
        <v>8</v>
      </c>
    </row>
    <row r="14" spans="1:240" s="3" customFormat="1" ht="37.5" customHeight="1" x14ac:dyDescent="0.25">
      <c r="A14" s="40" t="s">
        <v>15</v>
      </c>
      <c r="B14" s="11">
        <v>15251</v>
      </c>
      <c r="C14" s="11">
        <v>2510</v>
      </c>
      <c r="D14" s="12">
        <f t="shared" si="0"/>
        <v>0.16457937184446922</v>
      </c>
      <c r="E14" s="13">
        <f>RANK(D14,D:D,1)</f>
        <v>19</v>
      </c>
      <c r="F14" s="11">
        <v>42</v>
      </c>
      <c r="G14" s="12">
        <f t="shared" si="1"/>
        <v>1.6733067729083666E-2</v>
      </c>
      <c r="H14" s="13">
        <f>RANK(G14,G:G,1)</f>
        <v>9</v>
      </c>
      <c r="I14" s="12">
        <f t="shared" si="2"/>
        <v>2.7539177758835486E-3</v>
      </c>
      <c r="J14" s="13">
        <f>RANK(I14,I:I,1)</f>
        <v>9</v>
      </c>
      <c r="K14" s="11">
        <v>30</v>
      </c>
      <c r="L14" s="12">
        <f t="shared" si="3"/>
        <v>1.9670841256311062E-3</v>
      </c>
      <c r="M14" s="14">
        <f>RANK(L14,L:L,1)</f>
        <v>26</v>
      </c>
      <c r="N14" s="12">
        <f t="shared" si="4"/>
        <v>0.7142857142857143</v>
      </c>
      <c r="O14" s="14">
        <v>24</v>
      </c>
      <c r="P14" s="15">
        <v>1</v>
      </c>
      <c r="Q14" s="11">
        <f t="shared" si="5"/>
        <v>15251</v>
      </c>
      <c r="R14" s="12">
        <f>Q14/SUM(Q$2:Q$24)</f>
        <v>5.6179113054433072E-2</v>
      </c>
      <c r="S14" s="16">
        <f>IF(Q14/SUM(Q$2:Q$24)=0,1,Q14/SUM(Q$2:Q$24))</f>
        <v>5.6179113054433072E-2</v>
      </c>
      <c r="T14" s="14">
        <f>IF(S14=1,0,RANK(S14,S:S,0))</f>
        <v>10</v>
      </c>
      <c r="U14" s="17">
        <v>8</v>
      </c>
      <c r="V14" s="13">
        <f>RANK(U14,U:U,1)</f>
        <v>11</v>
      </c>
      <c r="W14" s="18">
        <f t="shared" si="6"/>
        <v>108</v>
      </c>
      <c r="X14" s="29">
        <v>9</v>
      </c>
    </row>
    <row r="15" spans="1:240" s="3" customFormat="1" ht="37.5" customHeight="1" x14ac:dyDescent="0.25">
      <c r="A15" s="40" t="s">
        <v>25</v>
      </c>
      <c r="B15" s="11">
        <v>288759</v>
      </c>
      <c r="C15" s="11">
        <v>39072</v>
      </c>
      <c r="D15" s="12">
        <f t="shared" si="0"/>
        <v>0.13531006825761274</v>
      </c>
      <c r="E15" s="13">
        <f>RANK(D15,D:D,1)</f>
        <v>11</v>
      </c>
      <c r="F15" s="11">
        <v>1257</v>
      </c>
      <c r="G15" s="12">
        <f t="shared" si="1"/>
        <v>3.2171375921375922E-2</v>
      </c>
      <c r="H15" s="13">
        <f>RANK(G15,G:G,1)</f>
        <v>11</v>
      </c>
      <c r="I15" s="12">
        <f t="shared" si="2"/>
        <v>4.3531110718626953E-3</v>
      </c>
      <c r="J15" s="13">
        <f>RANK(I15,I:I,1)</f>
        <v>12</v>
      </c>
      <c r="K15" s="11">
        <v>308</v>
      </c>
      <c r="L15" s="12">
        <f t="shared" si="3"/>
        <v>1.0666334209496501E-3</v>
      </c>
      <c r="M15" s="14">
        <f>RANK(L15,L:L,1)</f>
        <v>20</v>
      </c>
      <c r="N15" s="12">
        <f t="shared" si="4"/>
        <v>0.24502784407319014</v>
      </c>
      <c r="O15" s="14">
        <v>22</v>
      </c>
      <c r="P15" s="15">
        <v>15</v>
      </c>
      <c r="Q15" s="11">
        <f t="shared" si="5"/>
        <v>19251</v>
      </c>
      <c r="R15" s="12">
        <f>Q15/SUM(Q$2:Q$24)</f>
        <v>7.0913651918621146E-2</v>
      </c>
      <c r="S15" s="16">
        <f>IF(Q15/SUM(Q$2:Q$24)=0,1,Q15/SUM(Q$2:Q$24))</f>
        <v>7.0913651918621146E-2</v>
      </c>
      <c r="T15" s="14">
        <f>IF(S15=1,0,RANK(S15,S:S,0))</f>
        <v>5</v>
      </c>
      <c r="U15" s="17">
        <v>374</v>
      </c>
      <c r="V15" s="13">
        <f>RANK(U15,U:U,1)</f>
        <v>26</v>
      </c>
      <c r="W15" s="18">
        <f t="shared" si="6"/>
        <v>107</v>
      </c>
      <c r="X15" s="29">
        <v>10</v>
      </c>
    </row>
    <row r="16" spans="1:240" s="3" customFormat="1" ht="37.5" customHeight="1" x14ac:dyDescent="0.25">
      <c r="A16" s="40" t="s">
        <v>27</v>
      </c>
      <c r="B16" s="11">
        <v>19434</v>
      </c>
      <c r="C16" s="11">
        <v>2420</v>
      </c>
      <c r="D16" s="12">
        <f t="shared" si="0"/>
        <v>0.12452403005042709</v>
      </c>
      <c r="E16" s="13">
        <f>RANK(D16,D:D,1)</f>
        <v>7</v>
      </c>
      <c r="F16" s="11">
        <v>217</v>
      </c>
      <c r="G16" s="12">
        <f t="shared" si="1"/>
        <v>8.9669421487603304E-2</v>
      </c>
      <c r="H16" s="13">
        <f>RANK(G16,G:G,1)</f>
        <v>23</v>
      </c>
      <c r="I16" s="12">
        <f t="shared" si="2"/>
        <v>1.1165997735926726E-2</v>
      </c>
      <c r="J16" s="13">
        <f>RANK(I16,I:I,1)</f>
        <v>21</v>
      </c>
      <c r="K16" s="11">
        <v>24</v>
      </c>
      <c r="L16" s="12">
        <f t="shared" si="3"/>
        <v>1.234949058351343E-3</v>
      </c>
      <c r="M16" s="14">
        <f>RANK(L16,L:L,1)</f>
        <v>24</v>
      </c>
      <c r="N16" s="12">
        <f t="shared" si="4"/>
        <v>0.11059907834101383</v>
      </c>
      <c r="O16" s="14">
        <v>17</v>
      </c>
      <c r="P16" s="15">
        <v>0.5</v>
      </c>
      <c r="Q16" s="11">
        <f t="shared" si="5"/>
        <v>38868</v>
      </c>
      <c r="R16" s="12">
        <f>Q16/SUM(Q$2:Q$24)</f>
        <v>0.1431755141433155</v>
      </c>
      <c r="S16" s="16">
        <f>IF(Q16/SUM(Q$2:Q$24)=0,1,Q16/SUM(Q$2:Q$24))</f>
        <v>0.1431755141433155</v>
      </c>
      <c r="T16" s="14">
        <f>IF(S16=1,0,RANK(S16,S:S,0))</f>
        <v>2</v>
      </c>
      <c r="U16" s="17">
        <v>4</v>
      </c>
      <c r="V16" s="13">
        <f>RANK(U16,U:U,1)</f>
        <v>5</v>
      </c>
      <c r="W16" s="18">
        <f t="shared" si="6"/>
        <v>99</v>
      </c>
      <c r="X16" s="29">
        <v>11</v>
      </c>
    </row>
    <row r="17" spans="1:24" s="3" customFormat="1" ht="37.5" customHeight="1" x14ac:dyDescent="0.25">
      <c r="A17" s="40" t="s">
        <v>33</v>
      </c>
      <c r="B17" s="11">
        <v>11887</v>
      </c>
      <c r="C17" s="11">
        <v>1502</v>
      </c>
      <c r="D17" s="12">
        <f t="shared" si="0"/>
        <v>0.12635652393370908</v>
      </c>
      <c r="E17" s="13">
        <f>RANK(D17,D:D,1)</f>
        <v>8</v>
      </c>
      <c r="F17" s="11">
        <v>160</v>
      </c>
      <c r="G17" s="12">
        <f t="shared" si="1"/>
        <v>0.10652463382157124</v>
      </c>
      <c r="H17" s="13">
        <f>RANK(G17,G:G,1)</f>
        <v>25</v>
      </c>
      <c r="I17" s="12">
        <f t="shared" si="2"/>
        <v>1.3460082443004964E-2</v>
      </c>
      <c r="J17" s="13">
        <f>RANK(I17,I:I,1)</f>
        <v>24</v>
      </c>
      <c r="K17" s="11">
        <v>0</v>
      </c>
      <c r="L17" s="12">
        <f t="shared" si="3"/>
        <v>0</v>
      </c>
      <c r="M17" s="14">
        <v>0</v>
      </c>
      <c r="N17" s="12">
        <f t="shared" si="4"/>
        <v>0</v>
      </c>
      <c r="O17" s="14">
        <v>0</v>
      </c>
      <c r="P17" s="15">
        <v>1</v>
      </c>
      <c r="Q17" s="11">
        <f t="shared" si="5"/>
        <v>11887</v>
      </c>
      <c r="R17" s="12">
        <f>Q17/SUM(Q$2:Q$24)</f>
        <v>4.3787365869650902E-2</v>
      </c>
      <c r="S17" s="16">
        <f>IF(Q17/SUM(Q$2:Q$24)=0,1,Q17/SUM(Q$2:Q$24))</f>
        <v>4.3787365869650902E-2</v>
      </c>
      <c r="T17" s="14">
        <f>IF(S17=1,0,RANK(S17,S:S,0))</f>
        <v>15</v>
      </c>
      <c r="U17" s="17">
        <v>32</v>
      </c>
      <c r="V17" s="13">
        <f>RANK(U17,U:U,1)</f>
        <v>24</v>
      </c>
      <c r="W17" s="18">
        <f t="shared" si="6"/>
        <v>96</v>
      </c>
      <c r="X17" s="29">
        <v>12</v>
      </c>
    </row>
    <row r="18" spans="1:24" s="3" customFormat="1" ht="37.5" customHeight="1" x14ac:dyDescent="0.25">
      <c r="A18" s="40" t="s">
        <v>14</v>
      </c>
      <c r="B18" s="11">
        <v>13659</v>
      </c>
      <c r="C18" s="11">
        <v>1658</v>
      </c>
      <c r="D18" s="12">
        <f t="shared" si="0"/>
        <v>0.12138516728896698</v>
      </c>
      <c r="E18" s="13">
        <f>RANK(D18,D:D,1)</f>
        <v>5</v>
      </c>
      <c r="F18" s="11">
        <v>175</v>
      </c>
      <c r="G18" s="12">
        <f t="shared" si="1"/>
        <v>0.10554885404101327</v>
      </c>
      <c r="H18" s="13">
        <f>RANK(G18,G:G,1)</f>
        <v>24</v>
      </c>
      <c r="I18" s="12">
        <f t="shared" si="2"/>
        <v>1.2812065304927154E-2</v>
      </c>
      <c r="J18" s="13">
        <f>RANK(I18,I:I,1)</f>
        <v>23</v>
      </c>
      <c r="K18" s="11">
        <v>1</v>
      </c>
      <c r="L18" s="12">
        <f t="shared" si="3"/>
        <v>7.3211801742440884E-5</v>
      </c>
      <c r="M18" s="14">
        <f>RANK(L18,L:L,1)</f>
        <v>10</v>
      </c>
      <c r="N18" s="12">
        <f t="shared" si="4"/>
        <v>5.7142857142857143E-3</v>
      </c>
      <c r="O18" s="14">
        <v>9</v>
      </c>
      <c r="P18" s="15">
        <v>1</v>
      </c>
      <c r="Q18" s="11">
        <f t="shared" si="5"/>
        <v>13659</v>
      </c>
      <c r="R18" s="12">
        <f>Q18/SUM(Q$2:Q$24)</f>
        <v>5.0314766586486218E-2</v>
      </c>
      <c r="S18" s="16">
        <f>IF(Q18/SUM(Q$2:Q$24)=0,1,Q18/SUM(Q$2:Q$24))</f>
        <v>5.0314766586486218E-2</v>
      </c>
      <c r="T18" s="14">
        <f>IF(S18=1,0,RANK(S18,S:S,0))</f>
        <v>12</v>
      </c>
      <c r="U18" s="17">
        <v>9</v>
      </c>
      <c r="V18" s="13">
        <f>RANK(U18,U:U,1)</f>
        <v>13</v>
      </c>
      <c r="W18" s="18">
        <f t="shared" si="6"/>
        <v>96</v>
      </c>
      <c r="X18" s="29">
        <v>13</v>
      </c>
    </row>
    <row r="19" spans="1:24" s="3" customFormat="1" ht="37.5" customHeight="1" x14ac:dyDescent="0.25">
      <c r="A19" s="40" t="s">
        <v>36</v>
      </c>
      <c r="B19" s="11">
        <v>4667</v>
      </c>
      <c r="C19" s="11">
        <v>721</v>
      </c>
      <c r="D19" s="12">
        <f t="shared" si="0"/>
        <v>0.15448896507392329</v>
      </c>
      <c r="E19" s="13">
        <f>RANK(D19,D:D,1)</f>
        <v>14</v>
      </c>
      <c r="F19" s="11">
        <v>33</v>
      </c>
      <c r="G19" s="12">
        <f t="shared" si="1"/>
        <v>4.5769764216366159E-2</v>
      </c>
      <c r="H19" s="13">
        <f>RANK(G19,G:G,1)</f>
        <v>16</v>
      </c>
      <c r="I19" s="12">
        <f t="shared" si="2"/>
        <v>7.0709235054638954E-3</v>
      </c>
      <c r="J19" s="13">
        <f>RANK(I19,I:I,1)</f>
        <v>14</v>
      </c>
      <c r="K19" s="11">
        <v>2</v>
      </c>
      <c r="L19" s="12">
        <f t="shared" si="3"/>
        <v>4.2854081851296334E-4</v>
      </c>
      <c r="M19" s="14">
        <f>RANK(L19,L:L,1)</f>
        <v>15</v>
      </c>
      <c r="N19" s="12">
        <f t="shared" si="4"/>
        <v>6.0606060606060608E-2</v>
      </c>
      <c r="O19" s="14">
        <v>13</v>
      </c>
      <c r="P19" s="15">
        <v>0.5</v>
      </c>
      <c r="Q19" s="11">
        <f t="shared" si="5"/>
        <v>9334</v>
      </c>
      <c r="R19" s="12">
        <f>Q19/SUM(Q$2:Q$24)</f>
        <v>3.4383046439582864E-2</v>
      </c>
      <c r="S19" s="16">
        <f>IF(Q19/SUM(Q$2:Q$24)=0,1,Q19/SUM(Q$2:Q$24))</f>
        <v>3.4383046439582864E-2</v>
      </c>
      <c r="T19" s="14">
        <f>IF(S19=1,0,RANK(S19,S:S,0))</f>
        <v>22</v>
      </c>
      <c r="U19" s="17">
        <v>1</v>
      </c>
      <c r="V19" s="13">
        <f>RANK(U19,U:U,1)</f>
        <v>1</v>
      </c>
      <c r="W19" s="18">
        <f t="shared" si="6"/>
        <v>95</v>
      </c>
      <c r="X19" s="29">
        <v>14</v>
      </c>
    </row>
    <row r="20" spans="1:24" s="3" customFormat="1" ht="37.5" customHeight="1" x14ac:dyDescent="0.25">
      <c r="A20" s="40" t="s">
        <v>13</v>
      </c>
      <c r="B20" s="11">
        <v>17063</v>
      </c>
      <c r="C20" s="11">
        <v>3013</v>
      </c>
      <c r="D20" s="12">
        <f t="shared" si="0"/>
        <v>0.17658090605403504</v>
      </c>
      <c r="E20" s="13">
        <f>RANK(D20,D:D,1)</f>
        <v>22</v>
      </c>
      <c r="F20" s="11">
        <v>257</v>
      </c>
      <c r="G20" s="12">
        <f t="shared" si="1"/>
        <v>8.5297046133421844E-2</v>
      </c>
      <c r="H20" s="13">
        <f>RANK(G20,G:G,1)</f>
        <v>22</v>
      </c>
      <c r="I20" s="12">
        <f t="shared" si="2"/>
        <v>1.5061829689972455E-2</v>
      </c>
      <c r="J20" s="13">
        <f>RANK(I20,I:I,1)</f>
        <v>25</v>
      </c>
      <c r="K20" s="11">
        <v>0</v>
      </c>
      <c r="L20" s="12">
        <f t="shared" si="3"/>
        <v>0</v>
      </c>
      <c r="M20" s="14">
        <v>0</v>
      </c>
      <c r="N20" s="12">
        <f t="shared" si="4"/>
        <v>0</v>
      </c>
      <c r="O20" s="14">
        <v>0</v>
      </c>
      <c r="P20" s="15">
        <v>1</v>
      </c>
      <c r="Q20" s="11">
        <f t="shared" si="5"/>
        <v>17063</v>
      </c>
      <c r="R20" s="12">
        <f>Q20/SUM(Q$2:Q$24)</f>
        <v>6.2853859159910264E-2</v>
      </c>
      <c r="S20" s="16">
        <f>IF(Q20/SUM(Q$2:Q$24)=0,1,Q20/SUM(Q$2:Q$24))</f>
        <v>6.2853859159910264E-2</v>
      </c>
      <c r="T20" s="14">
        <f>IF(S20=1,0,RANK(S20,S:S,0))</f>
        <v>8</v>
      </c>
      <c r="U20" s="17">
        <v>14</v>
      </c>
      <c r="V20" s="13">
        <f>RANK(U20,U:U,1)</f>
        <v>17</v>
      </c>
      <c r="W20" s="18">
        <f t="shared" si="6"/>
        <v>94</v>
      </c>
      <c r="X20" s="29">
        <v>15</v>
      </c>
    </row>
    <row r="21" spans="1:24" s="3" customFormat="1" ht="37.5" customHeight="1" x14ac:dyDescent="0.25">
      <c r="A21" s="40" t="s">
        <v>34</v>
      </c>
      <c r="B21" s="11">
        <v>9472</v>
      </c>
      <c r="C21" s="11">
        <v>1220</v>
      </c>
      <c r="D21" s="12">
        <f t="shared" si="0"/>
        <v>0.12880067567567569</v>
      </c>
      <c r="E21" s="13">
        <f>RANK(D21,D:D,1)</f>
        <v>9</v>
      </c>
      <c r="F21" s="11">
        <v>10</v>
      </c>
      <c r="G21" s="12">
        <f t="shared" si="1"/>
        <v>8.1967213114754103E-3</v>
      </c>
      <c r="H21" s="13">
        <f>RANK(G21,G:G,1)</f>
        <v>6</v>
      </c>
      <c r="I21" s="12">
        <f t="shared" si="2"/>
        <v>1.0557432432432433E-3</v>
      </c>
      <c r="J21" s="13">
        <f>RANK(I21,I:I,1)</f>
        <v>6</v>
      </c>
      <c r="K21" s="11">
        <v>8</v>
      </c>
      <c r="L21" s="12">
        <f t="shared" si="3"/>
        <v>8.4459459459459464E-4</v>
      </c>
      <c r="M21" s="14">
        <f>RANK(L21,L:L,1)</f>
        <v>18</v>
      </c>
      <c r="N21" s="12">
        <f t="shared" si="4"/>
        <v>0.8</v>
      </c>
      <c r="O21" s="14">
        <v>25</v>
      </c>
      <c r="P21" s="15">
        <v>1</v>
      </c>
      <c r="Q21" s="11">
        <f t="shared" si="5"/>
        <v>9472</v>
      </c>
      <c r="R21" s="12">
        <f>Q21/SUM(Q$2:Q$24)</f>
        <v>3.4891388030397354E-2</v>
      </c>
      <c r="S21" s="16">
        <f>IF(Q21/SUM(Q$2:Q$24)=0,1,Q21/SUM(Q$2:Q$24))</f>
        <v>3.4891388030397354E-2</v>
      </c>
      <c r="T21" s="14">
        <f>IF(S21=1,0,RANK(S21,S:S,0))</f>
        <v>20</v>
      </c>
      <c r="U21" s="17">
        <v>6</v>
      </c>
      <c r="V21" s="13">
        <f>RANK(U21,U:U,1)</f>
        <v>10</v>
      </c>
      <c r="W21" s="18">
        <f t="shared" si="6"/>
        <v>94</v>
      </c>
      <c r="X21" s="29">
        <v>16</v>
      </c>
    </row>
    <row r="22" spans="1:24" s="3" customFormat="1" ht="37.5" customHeight="1" x14ac:dyDescent="0.25">
      <c r="A22" s="40" t="s">
        <v>21</v>
      </c>
      <c r="B22" s="11">
        <v>58596</v>
      </c>
      <c r="C22" s="11">
        <v>7918</v>
      </c>
      <c r="D22" s="12">
        <f t="shared" si="0"/>
        <v>0.13512867772544201</v>
      </c>
      <c r="E22" s="13">
        <f>RANK(D22,D:D,1)</f>
        <v>10</v>
      </c>
      <c r="F22" s="11">
        <v>122</v>
      </c>
      <c r="G22" s="12">
        <f t="shared" si="1"/>
        <v>1.5407931295781763E-2</v>
      </c>
      <c r="H22" s="13">
        <f>RANK(G22,G:G,1)</f>
        <v>7</v>
      </c>
      <c r="I22" s="12">
        <f t="shared" si="2"/>
        <v>2.0820533824834459E-3</v>
      </c>
      <c r="J22" s="13">
        <f>RANK(I22,I:I,1)</f>
        <v>7</v>
      </c>
      <c r="K22" s="11">
        <v>57</v>
      </c>
      <c r="L22" s="12">
        <f t="shared" si="3"/>
        <v>9.727626459143969E-4</v>
      </c>
      <c r="M22" s="14">
        <f>RANK(L22,L:L,1)</f>
        <v>19</v>
      </c>
      <c r="N22" s="12">
        <f t="shared" si="4"/>
        <v>0.46721311475409838</v>
      </c>
      <c r="O22" s="14">
        <v>23</v>
      </c>
      <c r="P22" s="15">
        <v>3</v>
      </c>
      <c r="Q22" s="11">
        <f t="shared" si="5"/>
        <v>19532</v>
      </c>
      <c r="R22" s="12">
        <f>Q22/SUM(Q$2:Q$24)</f>
        <v>7.1948753273830351E-2</v>
      </c>
      <c r="S22" s="16">
        <f>IF(Q22/SUM(Q$2:Q$24)=0,1,Q22/SUM(Q$2:Q$24))</f>
        <v>7.1948753273830351E-2</v>
      </c>
      <c r="T22" s="14">
        <f>IF(S22=1,0,RANK(S22,S:S,0))</f>
        <v>4</v>
      </c>
      <c r="U22" s="17">
        <v>11</v>
      </c>
      <c r="V22" s="13">
        <f>RANK(U22,U:U,1)</f>
        <v>16</v>
      </c>
      <c r="W22" s="18">
        <f t="shared" si="6"/>
        <v>86</v>
      </c>
      <c r="X22" s="29">
        <v>17</v>
      </c>
    </row>
    <row r="23" spans="1:24" s="3" customFormat="1" ht="37.5" customHeight="1" x14ac:dyDescent="0.25">
      <c r="A23" s="40" t="s">
        <v>20</v>
      </c>
      <c r="B23" s="11">
        <v>13582</v>
      </c>
      <c r="C23" s="11">
        <v>1669</v>
      </c>
      <c r="D23" s="12">
        <f t="shared" si="0"/>
        <v>0.12288322780150199</v>
      </c>
      <c r="E23" s="13">
        <f>RANK(D23,D:D,1)</f>
        <v>6</v>
      </c>
      <c r="F23" s="11">
        <v>98</v>
      </c>
      <c r="G23" s="12">
        <f t="shared" si="1"/>
        <v>5.8717795086878369E-2</v>
      </c>
      <c r="H23" s="13">
        <f>RANK(G23,G:G,1)</f>
        <v>19</v>
      </c>
      <c r="I23" s="12">
        <f t="shared" si="2"/>
        <v>7.2154321896627889E-3</v>
      </c>
      <c r="J23" s="13">
        <f>RANK(I23,I:I,1)</f>
        <v>16</v>
      </c>
      <c r="K23" s="11">
        <v>0</v>
      </c>
      <c r="L23" s="12">
        <f t="shared" si="3"/>
        <v>0</v>
      </c>
      <c r="M23" s="14">
        <v>0</v>
      </c>
      <c r="N23" s="12">
        <f t="shared" si="4"/>
        <v>0</v>
      </c>
      <c r="O23" s="14">
        <v>0</v>
      </c>
      <c r="P23" s="15">
        <v>1</v>
      </c>
      <c r="Q23" s="11">
        <f t="shared" si="5"/>
        <v>13582</v>
      </c>
      <c r="R23" s="12">
        <f>Q23/SUM(Q$2:Q$24)</f>
        <v>5.0031126713350596E-2</v>
      </c>
      <c r="S23" s="16">
        <f>IF(Q23/SUM(Q$2:Q$24)=0,1,Q23/SUM(Q$2:Q$24))</f>
        <v>5.0031126713350596E-2</v>
      </c>
      <c r="T23" s="14">
        <f>IF(S23=1,0,RANK(S23,S:S,0))</f>
        <v>13</v>
      </c>
      <c r="U23" s="17">
        <v>30</v>
      </c>
      <c r="V23" s="13">
        <f>RANK(U23,U:U,1)</f>
        <v>23</v>
      </c>
      <c r="W23" s="18">
        <f t="shared" si="6"/>
        <v>77</v>
      </c>
      <c r="X23" s="29">
        <v>18</v>
      </c>
    </row>
    <row r="24" spans="1:24" s="3" customFormat="1" ht="37.5" customHeight="1" x14ac:dyDescent="0.25">
      <c r="A24" s="40" t="s">
        <v>26</v>
      </c>
      <c r="B24" s="11">
        <v>26201</v>
      </c>
      <c r="C24" s="11">
        <v>3854</v>
      </c>
      <c r="D24" s="12">
        <f t="shared" si="0"/>
        <v>0.14709362238082516</v>
      </c>
      <c r="E24" s="13">
        <f>RANK(D24,D:D,1)</f>
        <v>12</v>
      </c>
      <c r="F24" s="11">
        <v>62</v>
      </c>
      <c r="G24" s="12">
        <f t="shared" si="1"/>
        <v>1.6087182148417228E-2</v>
      </c>
      <c r="H24" s="13">
        <f>RANK(G24,G:G,1)</f>
        <v>8</v>
      </c>
      <c r="I24" s="12">
        <f t="shared" si="2"/>
        <v>2.3663218961108355E-3</v>
      </c>
      <c r="J24" s="13">
        <f>RANK(I24,I:I,1)</f>
        <v>8</v>
      </c>
      <c r="K24" s="11">
        <v>3</v>
      </c>
      <c r="L24" s="12">
        <f t="shared" si="3"/>
        <v>1.1449944658600817E-4</v>
      </c>
      <c r="M24" s="14">
        <f>RANK(L24,L:L,1)</f>
        <v>11</v>
      </c>
      <c r="N24" s="12">
        <f t="shared" si="4"/>
        <v>4.8387096774193547E-2</v>
      </c>
      <c r="O24" s="14">
        <v>12</v>
      </c>
      <c r="P24" s="15">
        <v>1.5</v>
      </c>
      <c r="Q24" s="11">
        <f t="shared" si="5"/>
        <v>17468</v>
      </c>
      <c r="R24" s="12">
        <f>Q24/SUM(Q$2:Q$24)</f>
        <v>6.4345731219909302E-2</v>
      </c>
      <c r="S24" s="16">
        <f>IF(Q24/SUM(Q$2:Q$24)=0,1,Q24/SUM(Q$2:Q$24))</f>
        <v>6.4345731219909302E-2</v>
      </c>
      <c r="T24" s="14">
        <f>IF(S24=1,0,RANK(S24,S:S,0))</f>
        <v>7</v>
      </c>
      <c r="U24" s="17">
        <v>14</v>
      </c>
      <c r="V24" s="13">
        <f>RANK(U24,U:U,1)</f>
        <v>17</v>
      </c>
      <c r="W24" s="18">
        <f t="shared" si="6"/>
        <v>75</v>
      </c>
      <c r="X24" s="29">
        <v>19</v>
      </c>
    </row>
    <row r="25" spans="1:24" s="3" customFormat="1" ht="37.5" customHeight="1" x14ac:dyDescent="0.25">
      <c r="A25" s="40" t="s">
        <v>30</v>
      </c>
      <c r="B25" s="11">
        <v>69978</v>
      </c>
      <c r="C25" s="11">
        <v>7268</v>
      </c>
      <c r="D25" s="12">
        <f t="shared" si="0"/>
        <v>0.10386121352425048</v>
      </c>
      <c r="E25" s="13">
        <f>RANK(D25,D:D,1)</f>
        <v>2</v>
      </c>
      <c r="F25" s="11">
        <v>45</v>
      </c>
      <c r="G25" s="12">
        <f t="shared" si="1"/>
        <v>6.1915244909190974E-3</v>
      </c>
      <c r="H25" s="13">
        <f>RANK(G25,G:G,1)</f>
        <v>5</v>
      </c>
      <c r="I25" s="12">
        <f t="shared" si="2"/>
        <v>6.4305924719197465E-4</v>
      </c>
      <c r="J25" s="13">
        <f>RANK(I25,I:I,1)</f>
        <v>5</v>
      </c>
      <c r="K25" s="11">
        <v>2</v>
      </c>
      <c r="L25" s="12">
        <f t="shared" si="3"/>
        <v>2.8580410986309984E-5</v>
      </c>
      <c r="M25" s="14">
        <f>RANK(L25,L:L,1)</f>
        <v>9</v>
      </c>
      <c r="N25" s="12">
        <f t="shared" si="4"/>
        <v>4.4444444444444446E-2</v>
      </c>
      <c r="O25" s="14">
        <v>11</v>
      </c>
      <c r="P25" s="15">
        <v>4</v>
      </c>
      <c r="Q25" s="11">
        <f t="shared" si="5"/>
        <v>17495</v>
      </c>
      <c r="R25" s="12">
        <f>Q25/SUM(Q$2:Q$24)</f>
        <v>6.4445189357242583E-2</v>
      </c>
      <c r="S25" s="16">
        <f>IF(Q25/SUM(Q$2:Q$24)=0,1,Q25/SUM(Q$2:Q$24))</f>
        <v>6.4445189357242583E-2</v>
      </c>
      <c r="T25" s="14">
        <f>IF(S25=1,0,RANK(S25,S:S,0))</f>
        <v>6</v>
      </c>
      <c r="U25" s="17">
        <v>27</v>
      </c>
      <c r="V25" s="13">
        <f>RANK(U25,U:U,1)</f>
        <v>22</v>
      </c>
      <c r="W25" s="18">
        <f t="shared" si="6"/>
        <v>60</v>
      </c>
      <c r="X25" s="29">
        <v>20</v>
      </c>
    </row>
    <row r="26" spans="1:24" s="3" customFormat="1" ht="37.5" customHeight="1" x14ac:dyDescent="0.25">
      <c r="A26" s="40" t="s">
        <v>22</v>
      </c>
      <c r="B26" s="11">
        <v>23029</v>
      </c>
      <c r="C26" s="11">
        <v>4653</v>
      </c>
      <c r="D26" s="12">
        <f t="shared" si="0"/>
        <v>0.20204958964783534</v>
      </c>
      <c r="E26" s="13">
        <f>RANK(D26,D:D,1)</f>
        <v>25</v>
      </c>
      <c r="F26" s="11">
        <v>100</v>
      </c>
      <c r="G26" s="12">
        <f t="shared" si="1"/>
        <v>2.1491510853212981E-2</v>
      </c>
      <c r="H26" s="13">
        <f>RANK(G26,G:G,1)</f>
        <v>10</v>
      </c>
      <c r="I26" s="12">
        <f t="shared" si="2"/>
        <v>4.3423509488036824E-3</v>
      </c>
      <c r="J26" s="13">
        <f>RANK(I26,I:I,1)</f>
        <v>11</v>
      </c>
      <c r="K26" s="11">
        <v>0</v>
      </c>
      <c r="L26" s="12">
        <f t="shared" si="3"/>
        <v>0</v>
      </c>
      <c r="M26" s="14">
        <v>0</v>
      </c>
      <c r="N26" s="12">
        <f t="shared" si="4"/>
        <v>0</v>
      </c>
      <c r="O26" s="14">
        <v>0</v>
      </c>
      <c r="P26" s="15">
        <v>1</v>
      </c>
      <c r="Q26" s="11">
        <f t="shared" si="5"/>
        <v>23029</v>
      </c>
      <c r="R26" s="12">
        <f>Q26/SUM(Q$2:Q$24)</f>
        <v>8.4830423875846772E-2</v>
      </c>
      <c r="S26" s="16">
        <f>IF(Q26/SUM(Q$2:Q$24)=0,1,Q26/SUM(Q$2:Q$24))</f>
        <v>8.4830423875846772E-2</v>
      </c>
      <c r="T26" s="14">
        <f>IF(S26=1,0,RANK(S26,S:S,0))</f>
        <v>3</v>
      </c>
      <c r="U26" s="17">
        <v>8</v>
      </c>
      <c r="V26" s="13">
        <f>RANK(U26,U:U,1)</f>
        <v>11</v>
      </c>
      <c r="W26" s="18">
        <f t="shared" si="6"/>
        <v>60</v>
      </c>
      <c r="X26" s="29">
        <v>21</v>
      </c>
    </row>
    <row r="27" spans="1:24" s="3" customFormat="1" ht="37.5" customHeight="1" x14ac:dyDescent="0.25">
      <c r="A27" s="40" t="s">
        <v>29</v>
      </c>
      <c r="B27" s="11">
        <v>6764</v>
      </c>
      <c r="C27" s="11">
        <v>1450</v>
      </c>
      <c r="D27" s="12">
        <f t="shared" si="0"/>
        <v>0.21437019515079833</v>
      </c>
      <c r="E27" s="13">
        <f>RANK(D27,D:D,1)</f>
        <v>26</v>
      </c>
      <c r="F27" s="11">
        <v>0</v>
      </c>
      <c r="G27" s="12">
        <f t="shared" si="1"/>
        <v>0</v>
      </c>
      <c r="H27" s="13">
        <v>0</v>
      </c>
      <c r="I27" s="12">
        <f t="shared" si="2"/>
        <v>0</v>
      </c>
      <c r="J27" s="13">
        <v>0</v>
      </c>
      <c r="K27" s="11">
        <v>0</v>
      </c>
      <c r="L27" s="12">
        <f t="shared" si="3"/>
        <v>0</v>
      </c>
      <c r="M27" s="14">
        <v>0</v>
      </c>
      <c r="N27" s="12">
        <v>0</v>
      </c>
      <c r="O27" s="14">
        <v>0</v>
      </c>
      <c r="P27" s="15">
        <v>1</v>
      </c>
      <c r="Q27" s="11">
        <f t="shared" si="5"/>
        <v>6764</v>
      </c>
      <c r="R27" s="12">
        <f>Q27/SUM(Q$2:Q$24)</f>
        <v>2.4916105219342028E-2</v>
      </c>
      <c r="S27" s="16">
        <f>IF(Q27/SUM(Q$2:Q$24)=0,1,Q27/SUM(Q$2:Q$24))</f>
        <v>2.4916105219342028E-2</v>
      </c>
      <c r="T27" s="14">
        <f>IF(S27=1,0,RANK(S27,S:S,0))</f>
        <v>26</v>
      </c>
      <c r="U27" s="17">
        <v>2</v>
      </c>
      <c r="V27" s="13">
        <f>RANK(U27,U:U,1)</f>
        <v>2</v>
      </c>
      <c r="W27" s="18">
        <f t="shared" si="6"/>
        <v>54</v>
      </c>
      <c r="X27" s="29">
        <v>22</v>
      </c>
    </row>
    <row r="28" spans="1:24" s="3" customFormat="1" ht="37.5" customHeight="1" x14ac:dyDescent="0.25">
      <c r="A28" s="40" t="s">
        <v>17</v>
      </c>
      <c r="B28" s="11">
        <v>17516</v>
      </c>
      <c r="C28" s="11">
        <v>1888</v>
      </c>
      <c r="D28" s="12">
        <f t="shared" si="0"/>
        <v>0.10778716601963918</v>
      </c>
      <c r="E28" s="13">
        <f>RANK(D28,D:D,1)</f>
        <v>4</v>
      </c>
      <c r="F28" s="11">
        <v>3</v>
      </c>
      <c r="G28" s="12">
        <f t="shared" si="1"/>
        <v>1.5889830508474577E-3</v>
      </c>
      <c r="H28" s="13">
        <f>RANK(G28,G:G,1)</f>
        <v>3</v>
      </c>
      <c r="I28" s="12">
        <f t="shared" si="2"/>
        <v>1.7127197990408769E-4</v>
      </c>
      <c r="J28" s="13">
        <f>RANK(I28,I:I,1)</f>
        <v>3</v>
      </c>
      <c r="K28" s="11">
        <v>3</v>
      </c>
      <c r="L28" s="12">
        <f t="shared" si="3"/>
        <v>1.7127197990408769E-4</v>
      </c>
      <c r="M28" s="14">
        <f>RANK(L28,L:L,1)</f>
        <v>12</v>
      </c>
      <c r="N28" s="12">
        <f>K28/F28</f>
        <v>1</v>
      </c>
      <c r="O28" s="14">
        <v>26</v>
      </c>
      <c r="P28" s="15">
        <v>0</v>
      </c>
      <c r="Q28" s="11">
        <f t="shared" si="5"/>
        <v>0</v>
      </c>
      <c r="R28" s="12">
        <f>Q28/SUM(Q$2:Q$24)</f>
        <v>0</v>
      </c>
      <c r="S28" s="16">
        <f>IF(Q28/SUM(Q$2:Q$24)=0,1,Q28/SUM(Q$2:Q$24))</f>
        <v>1</v>
      </c>
      <c r="T28" s="14">
        <f>IF(S28=1,0,RANK(S28,S:S,0))</f>
        <v>0</v>
      </c>
      <c r="U28" s="17">
        <v>3</v>
      </c>
      <c r="V28" s="13">
        <f>RANK(U28,U:U,1)</f>
        <v>4</v>
      </c>
      <c r="W28" s="18">
        <f t="shared" si="6"/>
        <v>52</v>
      </c>
      <c r="X28" s="29">
        <v>23</v>
      </c>
    </row>
    <row r="29" spans="1:24" s="3" customFormat="1" ht="37.5" customHeight="1" x14ac:dyDescent="0.25">
      <c r="A29" s="40" t="s">
        <v>19</v>
      </c>
      <c r="B29" s="11">
        <v>13224</v>
      </c>
      <c r="C29" s="11">
        <v>1364</v>
      </c>
      <c r="D29" s="12">
        <f t="shared" si="0"/>
        <v>0.10314579552329099</v>
      </c>
      <c r="E29" s="13">
        <f>RANK(D29,D:D,1)</f>
        <v>1</v>
      </c>
      <c r="F29" s="11">
        <v>54</v>
      </c>
      <c r="G29" s="12">
        <f t="shared" si="1"/>
        <v>3.9589442815249266E-2</v>
      </c>
      <c r="H29" s="13">
        <f>RANK(G29,G:G,1)</f>
        <v>13</v>
      </c>
      <c r="I29" s="12">
        <f t="shared" si="2"/>
        <v>4.0834845735027219E-3</v>
      </c>
      <c r="J29" s="13">
        <f>RANK(I29,I:I,1)</f>
        <v>10</v>
      </c>
      <c r="K29" s="11">
        <v>0</v>
      </c>
      <c r="L29" s="12">
        <f t="shared" si="3"/>
        <v>0</v>
      </c>
      <c r="M29" s="14">
        <v>0</v>
      </c>
      <c r="N29" s="12">
        <f>K29/F29</f>
        <v>0</v>
      </c>
      <c r="O29" s="14">
        <v>0</v>
      </c>
      <c r="P29" s="15">
        <v>1.25</v>
      </c>
      <c r="Q29" s="11">
        <f t="shared" si="5"/>
        <v>10580</v>
      </c>
      <c r="R29" s="12">
        <f>Q29/SUM(Q$2:Q$24)</f>
        <v>3.8972855295777452E-2</v>
      </c>
      <c r="S29" s="16">
        <f>IF(Q29/SUM(Q$2:Q$24)=0,1,Q29/SUM(Q$2:Q$24))</f>
        <v>3.8972855295777452E-2</v>
      </c>
      <c r="T29" s="14">
        <f>IF(S29=1,0,RANK(S29,S:S,0))</f>
        <v>18</v>
      </c>
      <c r="U29" s="17">
        <v>5</v>
      </c>
      <c r="V29" s="13">
        <f>RANK(U29,U:U,1)</f>
        <v>9</v>
      </c>
      <c r="W29" s="18">
        <f t="shared" si="6"/>
        <v>51</v>
      </c>
      <c r="X29" s="29">
        <v>24</v>
      </c>
    </row>
    <row r="30" spans="1:24" s="3" customFormat="1" ht="37.5" customHeight="1" x14ac:dyDescent="0.25">
      <c r="A30" s="40" t="s">
        <v>24</v>
      </c>
      <c r="B30" s="11">
        <v>14230</v>
      </c>
      <c r="C30" s="11">
        <v>2210</v>
      </c>
      <c r="D30" s="12">
        <f t="shared" si="0"/>
        <v>0.15530569219957835</v>
      </c>
      <c r="E30" s="13">
        <f>RANK(D30,D:D,1)</f>
        <v>16</v>
      </c>
      <c r="F30" s="11">
        <v>8</v>
      </c>
      <c r="G30" s="12">
        <f t="shared" si="1"/>
        <v>3.6199095022624436E-3</v>
      </c>
      <c r="H30" s="13">
        <f>RANK(G30,G:G,1)</f>
        <v>4</v>
      </c>
      <c r="I30" s="12">
        <f t="shared" si="2"/>
        <v>5.6219255094869995E-4</v>
      </c>
      <c r="J30" s="13">
        <f>RANK(I30,I:I,1)</f>
        <v>4</v>
      </c>
      <c r="K30" s="11">
        <v>0</v>
      </c>
      <c r="L30" s="12">
        <f t="shared" si="3"/>
        <v>0</v>
      </c>
      <c r="M30" s="14">
        <v>0</v>
      </c>
      <c r="N30" s="12">
        <f>K30/F30</f>
        <v>0</v>
      </c>
      <c r="O30" s="14">
        <v>0</v>
      </c>
      <c r="P30" s="15">
        <v>1</v>
      </c>
      <c r="Q30" s="11">
        <f t="shared" si="5"/>
        <v>14230</v>
      </c>
      <c r="R30" s="12">
        <f>Q30/SUM(Q$2:Q$24)</f>
        <v>5.2418122009349068E-2</v>
      </c>
      <c r="S30" s="16">
        <f>IF(Q30/SUM(Q$2:Q$24)=0,1,Q30/SUM(Q$2:Q$24))</f>
        <v>5.2418122009349068E-2</v>
      </c>
      <c r="T30" s="14">
        <f>IF(S30=1,0,RANK(S30,S:S,0))</f>
        <v>11</v>
      </c>
      <c r="U30" s="17">
        <v>4</v>
      </c>
      <c r="V30" s="13">
        <f>RANK(U30,U:U,1)</f>
        <v>5</v>
      </c>
      <c r="W30" s="18">
        <f t="shared" si="6"/>
        <v>40</v>
      </c>
      <c r="X30" s="29">
        <v>25</v>
      </c>
    </row>
    <row r="31" spans="1:24" s="3" customFormat="1" ht="37.5" customHeight="1" x14ac:dyDescent="0.25">
      <c r="A31" s="40" t="s">
        <v>37</v>
      </c>
      <c r="B31" s="11">
        <v>10492</v>
      </c>
      <c r="C31" s="11">
        <v>1127</v>
      </c>
      <c r="D31" s="12">
        <f t="shared" si="0"/>
        <v>0.10741517346549752</v>
      </c>
      <c r="E31" s="13">
        <f>RANK(D31,D:D,1)</f>
        <v>3</v>
      </c>
      <c r="F31" s="11">
        <v>0</v>
      </c>
      <c r="G31" s="12">
        <f t="shared" si="1"/>
        <v>0</v>
      </c>
      <c r="H31" s="13">
        <v>0</v>
      </c>
      <c r="I31" s="12">
        <f t="shared" si="2"/>
        <v>0</v>
      </c>
      <c r="J31" s="13">
        <v>0</v>
      </c>
      <c r="K31" s="11">
        <v>0</v>
      </c>
      <c r="L31" s="12">
        <f t="shared" si="3"/>
        <v>0</v>
      </c>
      <c r="M31" s="14">
        <v>0</v>
      </c>
      <c r="N31" s="12">
        <v>0</v>
      </c>
      <c r="O31" s="14">
        <v>0</v>
      </c>
      <c r="P31" s="15">
        <v>1</v>
      </c>
      <c r="Q31" s="11">
        <f t="shared" si="5"/>
        <v>10492</v>
      </c>
      <c r="R31" s="12">
        <f>Q31/SUM(Q$2:Q$24)</f>
        <v>3.864869544076531E-2</v>
      </c>
      <c r="S31" s="16">
        <f>IF(Q31/SUM(Q$2:Q$24)=0,1,Q31/SUM(Q$2:Q$24))</f>
        <v>3.864869544076531E-2</v>
      </c>
      <c r="T31" s="14">
        <f>IF(S31=1,0,RANK(S31,S:S,0))</f>
        <v>19</v>
      </c>
      <c r="U31" s="17">
        <v>4</v>
      </c>
      <c r="V31" s="13">
        <f>RANK(U31,U:U,1)</f>
        <v>5</v>
      </c>
      <c r="W31" s="18">
        <f t="shared" si="6"/>
        <v>27</v>
      </c>
      <c r="X31" s="29">
        <v>26</v>
      </c>
    </row>
    <row r="32" spans="1:24" s="3" customFormat="1" ht="29.25" customHeight="1" x14ac:dyDescent="0.5">
      <c r="A32" s="37" t="s">
        <v>39</v>
      </c>
      <c r="B32" s="20"/>
      <c r="C32" s="20"/>
      <c r="D32" s="21"/>
      <c r="E32" s="22"/>
      <c r="F32" s="20"/>
      <c r="G32" s="21"/>
      <c r="H32" s="22"/>
      <c r="I32" s="21"/>
      <c r="J32" s="22"/>
      <c r="K32" s="20"/>
      <c r="L32" s="21"/>
      <c r="M32" s="23"/>
      <c r="N32" s="21"/>
      <c r="O32" s="23"/>
      <c r="P32" s="24"/>
      <c r="Q32" s="20"/>
      <c r="R32" s="21"/>
      <c r="S32" s="25"/>
      <c r="T32" s="23"/>
      <c r="U32" s="20"/>
      <c r="V32" s="22"/>
      <c r="W32" s="20"/>
      <c r="X32" s="26"/>
    </row>
    <row r="33" spans="1:24" s="3" customFormat="1" ht="36" customHeight="1" x14ac:dyDescent="0.45">
      <c r="A33" s="38" t="s">
        <v>40</v>
      </c>
      <c r="B33" s="27"/>
      <c r="C33" s="20"/>
      <c r="D33" s="21"/>
      <c r="E33" s="22"/>
      <c r="F33" s="20"/>
      <c r="G33" s="21"/>
      <c r="H33" s="22"/>
      <c r="I33" s="21"/>
      <c r="J33" s="22"/>
      <c r="K33" s="20"/>
      <c r="L33" s="21"/>
      <c r="M33" s="23"/>
      <c r="N33" s="21"/>
      <c r="O33" s="23"/>
      <c r="P33" s="24"/>
      <c r="Q33" s="20"/>
      <c r="R33" s="21"/>
      <c r="S33" s="25"/>
      <c r="T33" s="23"/>
      <c r="U33" s="20"/>
      <c r="V33" s="22"/>
      <c r="W33" s="20"/>
      <c r="X33" s="26"/>
    </row>
    <row r="34" spans="1:24" s="3" customFormat="1" ht="33" customHeight="1" x14ac:dyDescent="0.45">
      <c r="A34" s="38" t="s">
        <v>41</v>
      </c>
      <c r="B34" s="27"/>
      <c r="C34" s="20"/>
      <c r="D34" s="21"/>
      <c r="E34" s="22"/>
      <c r="F34" s="20"/>
      <c r="G34" s="21"/>
      <c r="H34" s="22"/>
      <c r="I34" s="21"/>
      <c r="J34" s="22"/>
      <c r="K34" s="20"/>
      <c r="L34" s="21"/>
      <c r="M34" s="23"/>
      <c r="N34" s="21"/>
      <c r="O34" s="23"/>
      <c r="P34" s="24"/>
      <c r="Q34" s="20"/>
      <c r="R34" s="21"/>
      <c r="S34" s="25"/>
      <c r="T34" s="23"/>
      <c r="U34" s="20"/>
      <c r="V34" s="22"/>
      <c r="W34" s="20"/>
      <c r="X34" s="26"/>
    </row>
    <row r="35" spans="1:24" s="3" customFormat="1" ht="33" x14ac:dyDescent="0.45">
      <c r="A35" s="38" t="s">
        <v>42</v>
      </c>
      <c r="B35"/>
      <c r="D35" s="4"/>
      <c r="E35" s="6"/>
      <c r="H35" s="7"/>
      <c r="J35" s="7"/>
      <c r="L35" s="4"/>
      <c r="M35" s="6"/>
      <c r="N35" s="4"/>
      <c r="O35" s="6"/>
      <c r="P35" s="4"/>
      <c r="Q35" s="4"/>
      <c r="R35" s="8"/>
      <c r="S35" s="9"/>
      <c r="T35" s="10"/>
      <c r="U35" s="4"/>
      <c r="V35" s="6"/>
      <c r="W35" s="8"/>
      <c r="X35" s="4"/>
    </row>
    <row r="36" spans="1:24" s="3" customFormat="1" ht="39" customHeight="1" x14ac:dyDescent="0.25">
      <c r="A36" s="39" t="s">
        <v>43</v>
      </c>
      <c r="B36"/>
      <c r="D36" s="4"/>
      <c r="E36" s="6"/>
      <c r="H36" s="7"/>
      <c r="J36" s="7"/>
      <c r="L36" s="4"/>
      <c r="M36" s="6"/>
      <c r="N36" s="4"/>
      <c r="O36" s="6"/>
      <c r="P36" s="4"/>
      <c r="Q36" s="4"/>
      <c r="R36" s="8"/>
      <c r="S36" s="9"/>
      <c r="T36" s="10"/>
      <c r="U36" s="4"/>
      <c r="V36" s="6"/>
      <c r="W36" s="8"/>
      <c r="X36" s="4"/>
    </row>
    <row r="37" spans="1:24" s="3" customFormat="1" ht="30.75" customHeight="1" x14ac:dyDescent="0.45">
      <c r="A37" s="38" t="s">
        <v>49</v>
      </c>
      <c r="B37" s="4"/>
      <c r="D37" s="4"/>
      <c r="E37" s="6"/>
      <c r="H37" s="7"/>
      <c r="J37" s="7"/>
      <c r="L37" s="4"/>
      <c r="M37" s="6"/>
      <c r="N37" s="4"/>
      <c r="O37" s="6"/>
      <c r="P37" s="4"/>
      <c r="Q37" s="4"/>
      <c r="R37" s="8"/>
      <c r="S37" s="9"/>
      <c r="T37" s="10"/>
      <c r="U37" s="4"/>
      <c r="V37" s="6"/>
      <c r="W37" s="8"/>
      <c r="X37" s="4"/>
    </row>
    <row r="38" spans="1:24" s="3" customFormat="1" ht="31.5" customHeight="1" x14ac:dyDescent="0.5">
      <c r="A38" s="43" t="s">
        <v>52</v>
      </c>
      <c r="Q38" s="4"/>
      <c r="R38" s="8"/>
      <c r="S38" s="9"/>
      <c r="T38" s="10"/>
      <c r="U38" s="4"/>
      <c r="V38" s="6"/>
      <c r="W38" s="8"/>
      <c r="X38" s="4"/>
    </row>
    <row r="39" spans="1:24" ht="33" x14ac:dyDescent="0.25">
      <c r="A39" s="39"/>
    </row>
  </sheetData>
  <autoFilter ref="A5:X31">
    <sortState ref="A4:Z87">
      <sortCondition ref="X2:X87"/>
    </sortState>
  </autoFilter>
  <sortState ref="A10:X35">
    <sortCondition ref="X10:X35"/>
  </sortState>
  <mergeCells count="2">
    <mergeCell ref="A3:X3"/>
    <mergeCell ref="A4:A5"/>
  </mergeCells>
  <pageMargins left="0.23622047244094491" right="3.937007874015748E-2" top="0.6692913385826772" bottom="0.19685039370078741" header="0.31496062992125984" footer="0.31496062992125984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1 кв. 2021 год </vt:lpstr>
      <vt:lpstr>'за 1 кв. 2021 год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Dmitrii Maltsev</dc:creator>
  <cp:lastModifiedBy>Коренева С.В.</cp:lastModifiedBy>
  <cp:lastPrinted>2021-05-14T12:36:27Z</cp:lastPrinted>
  <dcterms:created xsi:type="dcterms:W3CDTF">2018-01-31T13:19:11Z</dcterms:created>
  <dcterms:modified xsi:type="dcterms:W3CDTF">2021-11-25T08:00:59Z</dcterms:modified>
</cp:coreProperties>
</file>