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ГТО\ОТЧЕТЫ\Рейтинги по работе МЦТ\2021 год\Итоговые за 2021 год\"/>
    </mc:Choice>
  </mc:AlternateContent>
  <bookViews>
    <workbookView xWindow="0" yWindow="0" windowWidth="20490" windowHeight="7155"/>
  </bookViews>
  <sheets>
    <sheet name="за три квартала 2021 год " sheetId="10" r:id="rId1"/>
    <sheet name="за 3 кв. 2021 год  " sheetId="11" r:id="rId2"/>
  </sheets>
  <definedNames>
    <definedName name="_xlnm._FilterDatabase" localSheetId="1" hidden="1">'за 3 кв. 2021 год  '!$A$9:$W$35</definedName>
    <definedName name="_xlnm._FilterDatabase" localSheetId="0" hidden="1">'за три квартала 2021 год '!$A$5:$W$31</definedName>
    <definedName name="_xlnm.Print_Area" localSheetId="1">'за 3 кв. 2021 год  '!$A$1:$X$42</definedName>
    <definedName name="_xlnm.Print_Area" localSheetId="0">'за три квартала 2021 год '!$A$1:$X$38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2" i="10" l="1"/>
  <c r="V23" i="10"/>
  <c r="V16" i="10"/>
  <c r="N24" i="11" l="1"/>
  <c r="N25" i="11"/>
  <c r="N26" i="11"/>
  <c r="V35" i="11" l="1"/>
  <c r="Q35" i="11"/>
  <c r="N35" i="11"/>
  <c r="L35" i="11"/>
  <c r="I35" i="11"/>
  <c r="G35" i="11"/>
  <c r="D35" i="11"/>
  <c r="V34" i="11"/>
  <c r="Q34" i="11"/>
  <c r="N34" i="11"/>
  <c r="L34" i="11"/>
  <c r="I34" i="11"/>
  <c r="G34" i="11"/>
  <c r="D34" i="11"/>
  <c r="V33" i="11"/>
  <c r="Q33" i="11"/>
  <c r="N33" i="11"/>
  <c r="L33" i="11"/>
  <c r="I33" i="11"/>
  <c r="G33" i="11"/>
  <c r="D33" i="11"/>
  <c r="V32" i="11"/>
  <c r="Q32" i="11"/>
  <c r="N32" i="11"/>
  <c r="L32" i="11"/>
  <c r="I32" i="11"/>
  <c r="G32" i="11"/>
  <c r="D32" i="11"/>
  <c r="V31" i="11"/>
  <c r="Q31" i="11"/>
  <c r="N31" i="11"/>
  <c r="L31" i="11"/>
  <c r="I31" i="11"/>
  <c r="G31" i="11"/>
  <c r="D31" i="11"/>
  <c r="V30" i="11"/>
  <c r="Q30" i="11"/>
  <c r="L30" i="11"/>
  <c r="I30" i="11"/>
  <c r="G30" i="11"/>
  <c r="D30" i="11"/>
  <c r="V29" i="11"/>
  <c r="Q29" i="11"/>
  <c r="N29" i="11"/>
  <c r="L29" i="11"/>
  <c r="I29" i="11"/>
  <c r="G29" i="11"/>
  <c r="D29" i="11"/>
  <c r="V28" i="11"/>
  <c r="Q28" i="11"/>
  <c r="N28" i="11"/>
  <c r="L28" i="11"/>
  <c r="I28" i="11"/>
  <c r="G28" i="11"/>
  <c r="D28" i="11"/>
  <c r="V27" i="11"/>
  <c r="Q27" i="11"/>
  <c r="N27" i="11"/>
  <c r="L27" i="11"/>
  <c r="I27" i="11"/>
  <c r="G27" i="11"/>
  <c r="D27" i="11"/>
  <c r="V26" i="11"/>
  <c r="Q26" i="11"/>
  <c r="L26" i="11"/>
  <c r="I26" i="11"/>
  <c r="G26" i="11"/>
  <c r="D26" i="11"/>
  <c r="V25" i="11"/>
  <c r="Q25" i="11"/>
  <c r="L25" i="11"/>
  <c r="I25" i="11"/>
  <c r="G25" i="11"/>
  <c r="D25" i="11"/>
  <c r="V24" i="11"/>
  <c r="Q24" i="11"/>
  <c r="L24" i="11"/>
  <c r="I24" i="11"/>
  <c r="G24" i="11"/>
  <c r="D24" i="11"/>
  <c r="V23" i="11"/>
  <c r="Q23" i="11"/>
  <c r="N23" i="11"/>
  <c r="L23" i="11"/>
  <c r="I23" i="11"/>
  <c r="G23" i="11"/>
  <c r="D23" i="11"/>
  <c r="V22" i="11"/>
  <c r="Q22" i="11"/>
  <c r="N22" i="11"/>
  <c r="L22" i="11"/>
  <c r="I22" i="11"/>
  <c r="G22" i="11"/>
  <c r="D22" i="11"/>
  <c r="V21" i="11"/>
  <c r="Q21" i="11"/>
  <c r="N21" i="11"/>
  <c r="L21" i="11"/>
  <c r="I21" i="11"/>
  <c r="G21" i="11"/>
  <c r="D21" i="11"/>
  <c r="V20" i="11"/>
  <c r="Q20" i="11"/>
  <c r="N20" i="11"/>
  <c r="L20" i="11"/>
  <c r="I20" i="11"/>
  <c r="G20" i="11"/>
  <c r="D20" i="11"/>
  <c r="V19" i="11"/>
  <c r="Q19" i="11"/>
  <c r="N19" i="11"/>
  <c r="L19" i="11"/>
  <c r="I19" i="11"/>
  <c r="G19" i="11"/>
  <c r="D19" i="11"/>
  <c r="V18" i="11"/>
  <c r="Q18" i="11"/>
  <c r="N18" i="11"/>
  <c r="L18" i="11"/>
  <c r="I18" i="11"/>
  <c r="G18" i="11"/>
  <c r="D18" i="11"/>
  <c r="V17" i="11"/>
  <c r="Q17" i="11"/>
  <c r="N17" i="11"/>
  <c r="L17" i="11"/>
  <c r="I17" i="11"/>
  <c r="G17" i="11"/>
  <c r="D17" i="11"/>
  <c r="V16" i="11"/>
  <c r="Q16" i="11"/>
  <c r="N16" i="11"/>
  <c r="L16" i="11"/>
  <c r="I16" i="11"/>
  <c r="G16" i="11"/>
  <c r="D16" i="11"/>
  <c r="V15" i="11"/>
  <c r="Q15" i="11"/>
  <c r="N15" i="11"/>
  <c r="L15" i="11"/>
  <c r="I15" i="11"/>
  <c r="G15" i="11"/>
  <c r="D15" i="11"/>
  <c r="V14" i="11"/>
  <c r="Q14" i="11"/>
  <c r="N14" i="11"/>
  <c r="L14" i="11"/>
  <c r="I14" i="11"/>
  <c r="G14" i="11"/>
  <c r="D14" i="11"/>
  <c r="V13" i="11"/>
  <c r="S13" i="11"/>
  <c r="Q13" i="11"/>
  <c r="N13" i="11"/>
  <c r="L13" i="11"/>
  <c r="I13" i="11"/>
  <c r="G13" i="11"/>
  <c r="D13" i="11"/>
  <c r="V12" i="11"/>
  <c r="R12" i="11"/>
  <c r="Q12" i="11"/>
  <c r="N12" i="11"/>
  <c r="L12" i="11"/>
  <c r="I12" i="11"/>
  <c r="G12" i="11"/>
  <c r="D12" i="11"/>
  <c r="V11" i="11"/>
  <c r="S11" i="11"/>
  <c r="Q11" i="11"/>
  <c r="N11" i="11"/>
  <c r="L11" i="11"/>
  <c r="I11" i="11"/>
  <c r="G11" i="11"/>
  <c r="D11" i="11"/>
  <c r="V10" i="11"/>
  <c r="R10" i="11"/>
  <c r="Q10" i="11"/>
  <c r="N10" i="11"/>
  <c r="L10" i="11"/>
  <c r="I10" i="11"/>
  <c r="G10" i="11"/>
  <c r="D10" i="11"/>
  <c r="M15" i="11" l="1"/>
  <c r="M19" i="11"/>
  <c r="M23" i="11"/>
  <c r="M27" i="11"/>
  <c r="M17" i="11"/>
  <c r="M21" i="11"/>
  <c r="M25" i="11"/>
  <c r="M29" i="11"/>
  <c r="H15" i="11"/>
  <c r="H25" i="11"/>
  <c r="H17" i="11"/>
  <c r="H19" i="11"/>
  <c r="H21" i="11"/>
  <c r="H23" i="11"/>
  <c r="H29" i="11"/>
  <c r="H27" i="11"/>
  <c r="E10" i="11"/>
  <c r="E35" i="11"/>
  <c r="E33" i="11"/>
  <c r="E31" i="11"/>
  <c r="J10" i="11"/>
  <c r="J35" i="11"/>
  <c r="J33" i="11"/>
  <c r="J31" i="11"/>
  <c r="E12" i="11"/>
  <c r="J12" i="11"/>
  <c r="E14" i="11"/>
  <c r="J14" i="11"/>
  <c r="E15" i="11"/>
  <c r="J15" i="11"/>
  <c r="R15" i="11"/>
  <c r="S15" i="11"/>
  <c r="E17" i="11"/>
  <c r="J17" i="11"/>
  <c r="R17" i="11"/>
  <c r="S17" i="11"/>
  <c r="E19" i="11"/>
  <c r="J19" i="11"/>
  <c r="R19" i="11"/>
  <c r="S19" i="11"/>
  <c r="E21" i="11"/>
  <c r="J21" i="11"/>
  <c r="R21" i="11"/>
  <c r="S21" i="11"/>
  <c r="E23" i="11"/>
  <c r="J23" i="11"/>
  <c r="R23" i="11"/>
  <c r="S23" i="11"/>
  <c r="E25" i="11"/>
  <c r="J25" i="11"/>
  <c r="R25" i="11"/>
  <c r="S25" i="11"/>
  <c r="E27" i="11"/>
  <c r="J27" i="11"/>
  <c r="R27" i="11"/>
  <c r="S27" i="11"/>
  <c r="E29" i="11"/>
  <c r="J29" i="11"/>
  <c r="R29" i="11"/>
  <c r="S29" i="11"/>
  <c r="H10" i="11"/>
  <c r="H35" i="11"/>
  <c r="H33" i="11"/>
  <c r="H31" i="11"/>
  <c r="M35" i="11"/>
  <c r="M10" i="11"/>
  <c r="M33" i="11"/>
  <c r="M31" i="11"/>
  <c r="S35" i="11"/>
  <c r="T35" i="11" s="1"/>
  <c r="E11" i="11"/>
  <c r="H11" i="11"/>
  <c r="J11" i="11"/>
  <c r="M11" i="11"/>
  <c r="R11" i="11"/>
  <c r="H12" i="11"/>
  <c r="M12" i="11"/>
  <c r="S12" i="11"/>
  <c r="E13" i="11"/>
  <c r="H13" i="11"/>
  <c r="J13" i="11"/>
  <c r="M13" i="11"/>
  <c r="R13" i="11"/>
  <c r="H14" i="11"/>
  <c r="M14" i="11"/>
  <c r="S14" i="11"/>
  <c r="H16" i="11"/>
  <c r="M16" i="11"/>
  <c r="S16" i="11"/>
  <c r="H18" i="11"/>
  <c r="M18" i="11"/>
  <c r="S18" i="11"/>
  <c r="H20" i="11"/>
  <c r="M20" i="11"/>
  <c r="S20" i="11"/>
  <c r="H22" i="11"/>
  <c r="M22" i="11"/>
  <c r="S22" i="11"/>
  <c r="H24" i="11"/>
  <c r="S24" i="11"/>
  <c r="H26" i="11"/>
  <c r="M26" i="11"/>
  <c r="S26" i="11"/>
  <c r="H28" i="11"/>
  <c r="M28" i="11"/>
  <c r="S28" i="11"/>
  <c r="S30" i="11"/>
  <c r="R31" i="11"/>
  <c r="H32" i="11"/>
  <c r="M32" i="11"/>
  <c r="S32" i="11"/>
  <c r="R33" i="11"/>
  <c r="M34" i="11"/>
  <c r="S34" i="11"/>
  <c r="T34" i="11" s="1"/>
  <c r="S10" i="11"/>
  <c r="R14" i="11"/>
  <c r="E16" i="11"/>
  <c r="J16" i="11"/>
  <c r="R16" i="11"/>
  <c r="E18" i="11"/>
  <c r="J18" i="11"/>
  <c r="R18" i="11"/>
  <c r="E20" i="11"/>
  <c r="J20" i="11"/>
  <c r="R20" i="11"/>
  <c r="E22" i="11"/>
  <c r="J22" i="11"/>
  <c r="R22" i="11"/>
  <c r="E24" i="11"/>
  <c r="J24" i="11"/>
  <c r="R24" i="11"/>
  <c r="E26" i="11"/>
  <c r="J26" i="11"/>
  <c r="R26" i="11"/>
  <c r="E28" i="11"/>
  <c r="J28" i="11"/>
  <c r="R28" i="11"/>
  <c r="E30" i="11"/>
  <c r="R30" i="11"/>
  <c r="S31" i="11"/>
  <c r="E32" i="11"/>
  <c r="J32" i="11"/>
  <c r="R32" i="11"/>
  <c r="S33" i="11"/>
  <c r="E34" i="11"/>
  <c r="R34" i="11"/>
  <c r="R35" i="11"/>
  <c r="N29" i="10"/>
  <c r="N6" i="10"/>
  <c r="N23" i="10"/>
  <c r="N9" i="10"/>
  <c r="N22" i="10"/>
  <c r="T32" i="11" l="1"/>
  <c r="T30" i="11"/>
  <c r="T26" i="11"/>
  <c r="T22" i="11"/>
  <c r="T18" i="11"/>
  <c r="T14" i="11"/>
  <c r="T12" i="11"/>
  <c r="T11" i="11"/>
  <c r="T33" i="11"/>
  <c r="T31" i="11"/>
  <c r="T10" i="11"/>
  <c r="T28" i="11"/>
  <c r="T24" i="11"/>
  <c r="T20" i="11"/>
  <c r="T16" i="11"/>
  <c r="T29" i="11"/>
  <c r="T27" i="11"/>
  <c r="T25" i="11"/>
  <c r="T23" i="11"/>
  <c r="T21" i="11"/>
  <c r="T19" i="11"/>
  <c r="T17" i="11"/>
  <c r="T15" i="11"/>
  <c r="T13" i="11"/>
  <c r="V6" i="10"/>
  <c r="V14" i="10"/>
  <c r="V9" i="10"/>
  <c r="V25" i="10"/>
  <c r="V18" i="10"/>
  <c r="V24" i="10"/>
  <c r="V12" i="10"/>
  <c r="V8" i="10"/>
  <c r="V15" i="10"/>
  <c r="V26" i="10"/>
  <c r="V13" i="10"/>
  <c r="V17" i="10"/>
  <c r="V19" i="10"/>
  <c r="V21" i="10"/>
  <c r="V27" i="10"/>
  <c r="V10" i="10"/>
  <c r="V11" i="10"/>
  <c r="V30" i="10"/>
  <c r="V7" i="10" l="1"/>
  <c r="V28" i="10"/>
  <c r="V20" i="10"/>
  <c r="V29" i="10"/>
  <c r="V31" i="10"/>
  <c r="N25" i="10" l="1"/>
  <c r="N14" i="10"/>
  <c r="N18" i="10"/>
  <c r="N13" i="10"/>
  <c r="N15" i="10"/>
  <c r="N8" i="10"/>
  <c r="N24" i="10"/>
  <c r="N17" i="10"/>
  <c r="N26" i="10"/>
  <c r="N12" i="10"/>
  <c r="N19" i="10"/>
  <c r="N27" i="10"/>
  <c r="N30" i="10"/>
  <c r="N10" i="10"/>
  <c r="N11" i="10"/>
  <c r="N21" i="10"/>
  <c r="N20" i="10"/>
  <c r="N28" i="10"/>
  <c r="N16" i="10"/>
  <c r="N31" i="10"/>
  <c r="Q26" i="10" l="1"/>
  <c r="L26" i="10"/>
  <c r="I26" i="10"/>
  <c r="G26" i="10"/>
  <c r="D26" i="10"/>
  <c r="Q21" i="10"/>
  <c r="L21" i="10"/>
  <c r="I21" i="10"/>
  <c r="G21" i="10"/>
  <c r="D21" i="10"/>
  <c r="Q31" i="10"/>
  <c r="L31" i="10"/>
  <c r="I31" i="10"/>
  <c r="G31" i="10"/>
  <c r="D31" i="10"/>
  <c r="Q25" i="10"/>
  <c r="L25" i="10"/>
  <c r="I25" i="10"/>
  <c r="G25" i="10"/>
  <c r="D25" i="10"/>
  <c r="Q19" i="10"/>
  <c r="L19" i="10"/>
  <c r="I19" i="10"/>
  <c r="G19" i="10"/>
  <c r="D19" i="10"/>
  <c r="Q27" i="10"/>
  <c r="L27" i="10"/>
  <c r="I27" i="10"/>
  <c r="G27" i="10"/>
  <c r="D27" i="10"/>
  <c r="Q30" i="10"/>
  <c r="L30" i="10"/>
  <c r="I30" i="10"/>
  <c r="G30" i="10"/>
  <c r="D30" i="10"/>
  <c r="Q28" i="10"/>
  <c r="L28" i="10"/>
  <c r="I28" i="10"/>
  <c r="G28" i="10"/>
  <c r="D28" i="10"/>
  <c r="Q16" i="10"/>
  <c r="L16" i="10"/>
  <c r="I16" i="10"/>
  <c r="G16" i="10"/>
  <c r="D16" i="10"/>
  <c r="Q20" i="10"/>
  <c r="L20" i="10"/>
  <c r="I20" i="10"/>
  <c r="G20" i="10"/>
  <c r="D20" i="10"/>
  <c r="Q29" i="10"/>
  <c r="L29" i="10"/>
  <c r="I29" i="10"/>
  <c r="G29" i="10"/>
  <c r="D29" i="10"/>
  <c r="Q9" i="10"/>
  <c r="L9" i="10"/>
  <c r="I9" i="10"/>
  <c r="G9" i="10"/>
  <c r="D9" i="10"/>
  <c r="Q11" i="10"/>
  <c r="L11" i="10"/>
  <c r="I11" i="10"/>
  <c r="G11" i="10"/>
  <c r="D11" i="10"/>
  <c r="Q18" i="10"/>
  <c r="L18" i="10"/>
  <c r="I18" i="10"/>
  <c r="G18" i="10"/>
  <c r="D18" i="10"/>
  <c r="Q15" i="10"/>
  <c r="L15" i="10"/>
  <c r="I15" i="10"/>
  <c r="G15" i="10"/>
  <c r="D15" i="10"/>
  <c r="Q17" i="10"/>
  <c r="L17" i="10"/>
  <c r="I17" i="10"/>
  <c r="G17" i="10"/>
  <c r="D17" i="10"/>
  <c r="Q10" i="10"/>
  <c r="L10" i="10"/>
  <c r="I10" i="10"/>
  <c r="G10" i="10"/>
  <c r="D10" i="10"/>
  <c r="Q14" i="10"/>
  <c r="L14" i="10"/>
  <c r="I14" i="10"/>
  <c r="G14" i="10"/>
  <c r="D14" i="10"/>
  <c r="Q13" i="10"/>
  <c r="L13" i="10"/>
  <c r="I13" i="10"/>
  <c r="G13" i="10"/>
  <c r="D13" i="10"/>
  <c r="Q8" i="10"/>
  <c r="L8" i="10"/>
  <c r="I8" i="10"/>
  <c r="G8" i="10"/>
  <c r="D8" i="10"/>
  <c r="Q24" i="10"/>
  <c r="L24" i="10"/>
  <c r="I24" i="10"/>
  <c r="G24" i="10"/>
  <c r="D24" i="10"/>
  <c r="Q12" i="10"/>
  <c r="L12" i="10"/>
  <c r="I12" i="10"/>
  <c r="G12" i="10"/>
  <c r="D12" i="10"/>
  <c r="Q23" i="10"/>
  <c r="L23" i="10"/>
  <c r="I23" i="10"/>
  <c r="G23" i="10"/>
  <c r="D23" i="10"/>
  <c r="Q22" i="10"/>
  <c r="L22" i="10"/>
  <c r="I22" i="10"/>
  <c r="G22" i="10"/>
  <c r="D22" i="10"/>
  <c r="Q7" i="10"/>
  <c r="N7" i="10"/>
  <c r="L7" i="10"/>
  <c r="I7" i="10"/>
  <c r="G7" i="10"/>
  <c r="D7" i="10"/>
  <c r="Q6" i="10"/>
  <c r="L6" i="10"/>
  <c r="I6" i="10"/>
  <c r="G6" i="10"/>
  <c r="D6" i="10"/>
  <c r="H6" i="10" l="1"/>
  <c r="H29" i="10"/>
  <c r="M12" i="10"/>
  <c r="M10" i="10"/>
  <c r="M8" i="10"/>
  <c r="M13" i="10"/>
  <c r="M15" i="10"/>
  <c r="M28" i="10"/>
  <c r="M20" i="10"/>
  <c r="M9" i="10"/>
  <c r="M19" i="10"/>
  <c r="M16" i="10"/>
  <c r="M18" i="10"/>
  <c r="M31" i="10"/>
  <c r="M25" i="10"/>
  <c r="M11" i="10"/>
  <c r="M14" i="10"/>
  <c r="M24" i="10"/>
  <c r="M17" i="10"/>
  <c r="M23" i="10"/>
  <c r="M22" i="10"/>
  <c r="M27" i="10"/>
  <c r="M21" i="10"/>
  <c r="M30" i="10"/>
  <c r="M6" i="10"/>
  <c r="M26" i="10"/>
  <c r="M29" i="10"/>
  <c r="H31" i="10"/>
  <c r="H26" i="10"/>
  <c r="H25" i="10"/>
  <c r="H30" i="10"/>
  <c r="H18" i="10"/>
  <c r="J17" i="10"/>
  <c r="J23" i="10"/>
  <c r="J22" i="10"/>
  <c r="J27" i="10"/>
  <c r="J21" i="10"/>
  <c r="J30" i="10"/>
  <c r="J6" i="10"/>
  <c r="J26" i="10"/>
  <c r="J29" i="10"/>
  <c r="J9" i="10"/>
  <c r="J19" i="10"/>
  <c r="J16" i="10"/>
  <c r="J18" i="10"/>
  <c r="J25" i="10"/>
  <c r="J28" i="10"/>
  <c r="J20" i="10"/>
  <c r="J31" i="10"/>
  <c r="H7" i="10"/>
  <c r="H23" i="10"/>
  <c r="H12" i="10"/>
  <c r="H24" i="10"/>
  <c r="H8" i="10"/>
  <c r="H13" i="10"/>
  <c r="H14" i="10"/>
  <c r="H10" i="10"/>
  <c r="H17" i="10"/>
  <c r="H15" i="10"/>
  <c r="H11" i="10"/>
  <c r="H9" i="10"/>
  <c r="H20" i="10"/>
  <c r="H16" i="10"/>
  <c r="H28" i="10"/>
  <c r="H27" i="10"/>
  <c r="H19" i="10"/>
  <c r="J7" i="10"/>
  <c r="H22" i="10"/>
  <c r="J12" i="10"/>
  <c r="J24" i="10"/>
  <c r="J8" i="10"/>
  <c r="J13" i="10"/>
  <c r="J14" i="10"/>
  <c r="J10" i="10"/>
  <c r="J15" i="10"/>
  <c r="J11" i="10"/>
  <c r="E26" i="10"/>
  <c r="R23" i="10"/>
  <c r="S6" i="10"/>
  <c r="R7" i="10"/>
  <c r="S22" i="10"/>
  <c r="M7" i="10"/>
  <c r="E7" i="10"/>
  <c r="E12" i="10"/>
  <c r="E23" i="10"/>
  <c r="E6" i="10"/>
  <c r="R6" i="10"/>
  <c r="S26" i="10"/>
  <c r="R21" i="10"/>
  <c r="S31" i="10"/>
  <c r="R25" i="10"/>
  <c r="S19" i="10"/>
  <c r="R27" i="10"/>
  <c r="S30" i="10"/>
  <c r="R28" i="10"/>
  <c r="S16" i="10"/>
  <c r="R20" i="10"/>
  <c r="S29" i="10"/>
  <c r="R9" i="10"/>
  <c r="S11" i="10"/>
  <c r="R18" i="10"/>
  <c r="S15" i="10"/>
  <c r="R17" i="10"/>
  <c r="S10" i="10"/>
  <c r="R14" i="10"/>
  <c r="S13" i="10"/>
  <c r="R8" i="10"/>
  <c r="S24" i="10"/>
  <c r="R12" i="10"/>
  <c r="S7" i="10"/>
  <c r="E22" i="10"/>
  <c r="R22" i="10"/>
  <c r="S23" i="10"/>
  <c r="E8" i="10"/>
  <c r="E14" i="10"/>
  <c r="E17" i="10"/>
  <c r="E18" i="10"/>
  <c r="E9" i="10"/>
  <c r="E20" i="10"/>
  <c r="E28" i="10"/>
  <c r="E27" i="10"/>
  <c r="E25" i="10"/>
  <c r="E21" i="10"/>
  <c r="S12" i="10"/>
  <c r="E24" i="10"/>
  <c r="R24" i="10"/>
  <c r="S8" i="10"/>
  <c r="E13" i="10"/>
  <c r="R13" i="10"/>
  <c r="S14" i="10"/>
  <c r="E10" i="10"/>
  <c r="R10" i="10"/>
  <c r="S17" i="10"/>
  <c r="E15" i="10"/>
  <c r="R15" i="10"/>
  <c r="S18" i="10"/>
  <c r="E11" i="10"/>
  <c r="R11" i="10"/>
  <c r="S9" i="10"/>
  <c r="E29" i="10"/>
  <c r="R29" i="10"/>
  <c r="S20" i="10"/>
  <c r="E16" i="10"/>
  <c r="R16" i="10"/>
  <c r="S28" i="10"/>
  <c r="E30" i="10"/>
  <c r="R30" i="10"/>
  <c r="S27" i="10"/>
  <c r="E19" i="10"/>
  <c r="R19" i="10"/>
  <c r="S25" i="10"/>
  <c r="E31" i="10"/>
  <c r="R31" i="10"/>
  <c r="H21" i="10"/>
  <c r="S21" i="10"/>
  <c r="R26" i="10"/>
  <c r="T21" i="10" l="1"/>
  <c r="W21" i="10" s="1"/>
  <c r="T6" i="10"/>
  <c r="W6" i="10" s="1"/>
  <c r="T25" i="10"/>
  <c r="W25" i="10" s="1"/>
  <c r="T27" i="10"/>
  <c r="W27" i="10" s="1"/>
  <c r="T28" i="10"/>
  <c r="W28" i="10" s="1"/>
  <c r="T20" i="10"/>
  <c r="W20" i="10" s="1"/>
  <c r="T9" i="10"/>
  <c r="W9" i="10" s="1"/>
  <c r="T18" i="10"/>
  <c r="W18" i="10" s="1"/>
  <c r="T17" i="10"/>
  <c r="W17" i="10" s="1"/>
  <c r="T14" i="10"/>
  <c r="W14" i="10" s="1"/>
  <c r="T8" i="10"/>
  <c r="W8" i="10" s="1"/>
  <c r="T12" i="10"/>
  <c r="W12" i="10" s="1"/>
  <c r="T23" i="10"/>
  <c r="W23" i="10" s="1"/>
  <c r="T7" i="10"/>
  <c r="W7" i="10" s="1"/>
  <c r="T24" i="10"/>
  <c r="W24" i="10" s="1"/>
  <c r="T13" i="10"/>
  <c r="W13" i="10" s="1"/>
  <c r="T10" i="10"/>
  <c r="W10" i="10" s="1"/>
  <c r="T15" i="10"/>
  <c r="W15" i="10" s="1"/>
  <c r="T11" i="10"/>
  <c r="W11" i="10" s="1"/>
  <c r="T29" i="10"/>
  <c r="W29" i="10" s="1"/>
  <c r="T16" i="10"/>
  <c r="W16" i="10" s="1"/>
  <c r="T30" i="10"/>
  <c r="W30" i="10" s="1"/>
  <c r="T19" i="10"/>
  <c r="W19" i="10" s="1"/>
  <c r="T31" i="10"/>
  <c r="W31" i="10" s="1"/>
  <c r="T26" i="10"/>
  <c r="W26" i="10" s="1"/>
  <c r="T22" i="10"/>
  <c r="W22" i="10" s="1"/>
</calcChain>
</file>

<file path=xl/sharedStrings.xml><?xml version="1.0" encoding="utf-8"?>
<sst xmlns="http://schemas.openxmlformats.org/spreadsheetml/2006/main" count="132" uniqueCount="68">
  <si>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</si>
  <si>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</si>
  <si>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</si>
  <si>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</si>
  <si>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</si>
  <si>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</si>
  <si>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</si>
  <si>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</si>
  <si>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</si>
  <si>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</si>
  <si>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</si>
  <si>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</si>
  <si>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</si>
  <si>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</si>
  <si>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</si>
  <si>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</si>
  <si>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</si>
  <si>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</si>
  <si>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</si>
  <si>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</si>
  <si>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</si>
  <si>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</si>
  <si>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</si>
  <si>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</si>
  <si>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</si>
  <si>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</si>
  <si>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</si>
  <si>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</si>
  <si>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</si>
  <si>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</si>
  <si>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</si>
  <si>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</si>
  <si>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</si>
  <si>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</si>
  <si>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</si>
  <si>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</si>
  <si>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</si>
  <si>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</si>
  <si>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</si>
  <si>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</si>
  <si>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</si>
  <si>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</si>
  <si>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</si>
  <si>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Приложение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</si>
  <si>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</si>
  <si>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</si>
  <si>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</si>
  <si>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</si>
  <si>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</si>
  <si>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</si>
  <si>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>от "___"___________2021 года, № _______</t>
  </si>
  <si>
    <t xml:space="preserve">Место в рейтинге </t>
  </si>
  <si>
    <t xml:space="preserve">к письму Управления по физической культуре </t>
  </si>
  <si>
    <t>и спорту Курганской области</t>
  </si>
  <si>
    <r>
      <t xml:space="preserve"> </t>
    </r>
    <r>
      <rPr>
        <b/>
        <sz val="26"/>
        <color theme="1"/>
        <rFont val="Calibri"/>
        <family val="2"/>
        <charset val="204"/>
      </rPr>
      <t>*1349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</si>
  <si>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t>Чем больше баллов набирает муниципальное образование, тем выше место оно занимает в рейтинге ГТО.</t>
  </si>
  <si>
    <t>Рейтинг деятельности муниципальных центров тестирования Курганской области за 2 квартал 2021 года</t>
  </si>
  <si>
    <t>Рейтинг деятельности муниципальных центров тестирования Курганской области по итогу трёх кварталов 2021 года</t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</si>
  <si>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(2665 знаков)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</si>
  <si>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(901 знак)</t>
    </r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</si>
  <si>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2021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764 413 </t>
    </r>
    <r>
      <rPr>
        <b/>
        <i/>
        <sz val="18"/>
        <color theme="1"/>
        <rFont val="Arial"/>
        <family val="2"/>
        <charset val="204"/>
      </rPr>
      <t>чел.)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</si>
  <si>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29 октября 2021 года 117 705 человек)</t>
    </r>
  </si>
  <si>
    <r>
      <t xml:space="preserve"> </t>
    </r>
    <r>
      <rPr>
        <b/>
        <sz val="26"/>
        <color theme="1"/>
        <rFont val="Calibri"/>
        <family val="2"/>
        <charset val="204"/>
      </rPr>
      <t>*1343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человека - количество зарегистрированных на сайте ВФСК ГТО, которое нельзя отнести к определенному району или городу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</si>
  <si>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за 3 квартал)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</si>
  <si>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(2319 чел.)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</si>
  <si>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</t>
    </r>
    <r>
      <rPr>
        <b/>
        <sz val="18"/>
        <rFont val="Arial"/>
        <family val="2"/>
        <charset val="204"/>
      </rPr>
      <t>(648 статей)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</si>
  <si>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(12289 чел.)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</si>
  <si>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(2032 статьи)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</si>
</sst>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10" fontId="5" fillId="9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topLeftCell="A4" zoomScale="42" zoomScaleNormal="33" zoomScaleSheetLayoutView="42" zoomScalePageLayoutView="40" workbookViewId="0">
      <selection activeCell="Q2" sqref="Q2:X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5" t="s">
        <v>57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1:240" s="2" customFormat="1" ht="26.25" customHeight="1" x14ac:dyDescent="0.25">
      <c r="A4" s="46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7"/>
      <c r="B5" s="30" t="s">
        <v>60</v>
      </c>
      <c r="C5" s="30" t="s">
        <v>61</v>
      </c>
      <c r="D5" s="35" t="s">
        <v>44</v>
      </c>
      <c r="E5" s="36" t="s">
        <v>7</v>
      </c>
      <c r="F5" s="30" t="s">
        <v>66</v>
      </c>
      <c r="G5" s="35" t="s">
        <v>45</v>
      </c>
      <c r="H5" s="36" t="s">
        <v>7</v>
      </c>
      <c r="I5" s="35" t="s">
        <v>46</v>
      </c>
      <c r="J5" s="36" t="s">
        <v>7</v>
      </c>
      <c r="K5" s="30" t="s">
        <v>58</v>
      </c>
      <c r="L5" s="35" t="s">
        <v>47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48</v>
      </c>
      <c r="S5" s="32"/>
      <c r="T5" s="36" t="s">
        <v>7</v>
      </c>
      <c r="U5" s="35" t="s">
        <v>67</v>
      </c>
      <c r="V5" s="36" t="s">
        <v>7</v>
      </c>
      <c r="W5" s="42" t="s">
        <v>11</v>
      </c>
      <c r="X5" s="34" t="s">
        <v>51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29</v>
      </c>
      <c r="B6" s="11">
        <v>6715</v>
      </c>
      <c r="C6" s="11">
        <v>1495</v>
      </c>
      <c r="D6" s="12">
        <f t="shared" ref="D6:D31" si="0">C6/B6</f>
        <v>0.22263588979895757</v>
      </c>
      <c r="E6" s="13">
        <f>RANK(D6,D:D,1)</f>
        <v>26</v>
      </c>
      <c r="F6" s="11">
        <v>314</v>
      </c>
      <c r="G6" s="12">
        <f t="shared" ref="G6:G31" si="1">F6/C6</f>
        <v>0.21003344481605352</v>
      </c>
      <c r="H6" s="13">
        <f>RANK(G6,G:G,1)</f>
        <v>22</v>
      </c>
      <c r="I6" s="12">
        <f t="shared" ref="I6:I31" si="2">F6/B6</f>
        <v>4.6760982874162325E-2</v>
      </c>
      <c r="J6" s="13">
        <f>RANK(I6,I:I,1)</f>
        <v>24</v>
      </c>
      <c r="K6" s="11">
        <v>48</v>
      </c>
      <c r="L6" s="12">
        <f t="shared" ref="L6:L31" si="3">K6/B6</f>
        <v>7.1481757259865969E-3</v>
      </c>
      <c r="M6" s="14">
        <f>RANK(L6,L:L,1)</f>
        <v>26</v>
      </c>
      <c r="N6" s="12">
        <f t="shared" ref="N6:N31" si="4">K6/F6</f>
        <v>0.15286624203821655</v>
      </c>
      <c r="O6" s="14">
        <v>12</v>
      </c>
      <c r="P6" s="15">
        <v>1</v>
      </c>
      <c r="Q6" s="11">
        <f t="shared" ref="Q6:Q31" si="5">IFERROR(ROUNDUP(B6/P6,0),0)</f>
        <v>6715</v>
      </c>
      <c r="R6" s="12">
        <f>Q6/SUM(Q$2:Q$24)</f>
        <v>2.678115627592368E-2</v>
      </c>
      <c r="S6" s="16">
        <f>IF(Q6/SUM(Q$2:Q$24)=0,1,Q6/SUM(Q$2:Q$24))</f>
        <v>2.678115627592368E-2</v>
      </c>
      <c r="T6" s="14">
        <f>IF(S6=1,0,RANK(S6,S:S,0))</f>
        <v>26</v>
      </c>
      <c r="U6" s="17">
        <v>17</v>
      </c>
      <c r="V6" s="13">
        <f>RANK(U6,U:U,1)</f>
        <v>8</v>
      </c>
      <c r="W6" s="18">
        <f t="shared" ref="W6:W31" si="6">SUM(E6,H6,J6,M6,O6,V6,T6)</f>
        <v>144</v>
      </c>
      <c r="X6" s="29">
        <v>1</v>
      </c>
    </row>
    <row r="7" spans="1:240" ht="37.5" customHeight="1" x14ac:dyDescent="0.25">
      <c r="A7" s="40" t="s">
        <v>16</v>
      </c>
      <c r="B7" s="11">
        <v>17694</v>
      </c>
      <c r="C7" s="11">
        <v>2916</v>
      </c>
      <c r="D7" s="12">
        <f t="shared" si="0"/>
        <v>0.16480162767039674</v>
      </c>
      <c r="E7" s="13">
        <f>RANK(D7,D:D,1)</f>
        <v>15</v>
      </c>
      <c r="F7" s="11">
        <v>430</v>
      </c>
      <c r="G7" s="12">
        <f t="shared" si="1"/>
        <v>0.14746227709190673</v>
      </c>
      <c r="H7" s="13">
        <f>RANK(G7,G:G,1)</f>
        <v>17</v>
      </c>
      <c r="I7" s="12">
        <f t="shared" si="2"/>
        <v>2.4302023284729288E-2</v>
      </c>
      <c r="J7" s="13">
        <f>RANK(I7,I:I,1)</f>
        <v>17</v>
      </c>
      <c r="K7" s="11">
        <v>106</v>
      </c>
      <c r="L7" s="12">
        <f t="shared" si="3"/>
        <v>5.9907313213518705E-3</v>
      </c>
      <c r="M7" s="14">
        <f>RANK(L7,L:L,1)</f>
        <v>25</v>
      </c>
      <c r="N7" s="12">
        <f t="shared" si="4"/>
        <v>0.24651162790697675</v>
      </c>
      <c r="O7" s="14">
        <v>18</v>
      </c>
      <c r="P7" s="19">
        <v>2</v>
      </c>
      <c r="Q7" s="11">
        <f t="shared" si="5"/>
        <v>8847</v>
      </c>
      <c r="R7" s="12">
        <f>Q7/SUM(Q$2:Q$24)</f>
        <v>3.5284123540297363E-2</v>
      </c>
      <c r="S7" s="16">
        <f>IF(Q7/SUM(Q$2:Q$24)=0,1,Q7/SUM(Q$2:Q$24))</f>
        <v>3.5284123540297363E-2</v>
      </c>
      <c r="T7" s="14">
        <f>IF(S7=1,0,RANK(S7,S:S,0))</f>
        <v>24</v>
      </c>
      <c r="U7" s="17">
        <v>113</v>
      </c>
      <c r="V7" s="13">
        <f>RANK(U7,U:U,1)</f>
        <v>25</v>
      </c>
      <c r="W7" s="18">
        <f t="shared" si="6"/>
        <v>141</v>
      </c>
      <c r="X7" s="29">
        <v>2</v>
      </c>
    </row>
    <row r="8" spans="1:240" ht="37.5" customHeight="1" x14ac:dyDescent="0.25">
      <c r="A8" s="40" t="s">
        <v>32</v>
      </c>
      <c r="B8" s="11">
        <v>8708</v>
      </c>
      <c r="C8" s="11">
        <v>1596</v>
      </c>
      <c r="D8" s="12">
        <f t="shared" si="0"/>
        <v>0.18327974276527331</v>
      </c>
      <c r="E8" s="13">
        <f>RANK(D8,D:D,1)</f>
        <v>19</v>
      </c>
      <c r="F8" s="11">
        <v>411</v>
      </c>
      <c r="G8" s="12">
        <f t="shared" si="1"/>
        <v>0.2575187969924812</v>
      </c>
      <c r="H8" s="13">
        <f>RANK(G8,G:G,1)</f>
        <v>25</v>
      </c>
      <c r="I8" s="12">
        <f t="shared" si="2"/>
        <v>4.7197978870004591E-2</v>
      </c>
      <c r="J8" s="13">
        <f>RANK(I8,I:I,1)</f>
        <v>25</v>
      </c>
      <c r="K8" s="11">
        <v>35</v>
      </c>
      <c r="L8" s="12">
        <f t="shared" si="3"/>
        <v>4.0192926045016075E-3</v>
      </c>
      <c r="M8" s="14">
        <f>RANK(L8,L:L,1)</f>
        <v>18</v>
      </c>
      <c r="N8" s="12">
        <f t="shared" si="4"/>
        <v>8.5158150851581502E-2</v>
      </c>
      <c r="O8" s="14">
        <v>6</v>
      </c>
      <c r="P8" s="15">
        <v>1</v>
      </c>
      <c r="Q8" s="11">
        <f t="shared" si="5"/>
        <v>8708</v>
      </c>
      <c r="R8" s="12">
        <f>Q8/SUM(Q$2:Q$24)</f>
        <v>3.4729755599515029E-2</v>
      </c>
      <c r="S8" s="16">
        <f>IF(Q8/SUM(Q$2:Q$24)=0,1,Q8/SUM(Q$2:Q$24))</f>
        <v>3.4729755599515029E-2</v>
      </c>
      <c r="T8" s="14">
        <f>IF(S8=1,0,RANK(S8,S:S,0))</f>
        <v>25</v>
      </c>
      <c r="U8" s="17">
        <v>18</v>
      </c>
      <c r="V8" s="13">
        <f>RANK(U8,U:U,1)</f>
        <v>10</v>
      </c>
      <c r="W8" s="18">
        <f t="shared" si="6"/>
        <v>128</v>
      </c>
      <c r="X8" s="29">
        <v>3</v>
      </c>
    </row>
    <row r="9" spans="1:240" ht="37.5" customHeight="1" x14ac:dyDescent="0.25">
      <c r="A9" s="40" t="s">
        <v>13</v>
      </c>
      <c r="B9" s="11">
        <v>16943</v>
      </c>
      <c r="C9" s="11">
        <v>3203</v>
      </c>
      <c r="D9" s="12">
        <f t="shared" si="0"/>
        <v>0.18904562356135277</v>
      </c>
      <c r="E9" s="13">
        <f>RANK(D9,D:D,1)</f>
        <v>22</v>
      </c>
      <c r="F9" s="11">
        <v>1023</v>
      </c>
      <c r="G9" s="12">
        <f t="shared" si="1"/>
        <v>0.31938807368092414</v>
      </c>
      <c r="H9" s="13">
        <f>RANK(G9,G:G,1)</f>
        <v>26</v>
      </c>
      <c r="I9" s="12">
        <f t="shared" si="2"/>
        <v>6.0378917547069588E-2</v>
      </c>
      <c r="J9" s="13">
        <f>RANK(I9,I:I,1)</f>
        <v>26</v>
      </c>
      <c r="K9" s="11">
        <v>74</v>
      </c>
      <c r="L9" s="12">
        <f t="shared" si="3"/>
        <v>4.3675854335123651E-3</v>
      </c>
      <c r="M9" s="14">
        <f>RANK(L9,L:L,1)</f>
        <v>20</v>
      </c>
      <c r="N9" s="12">
        <f t="shared" si="4"/>
        <v>7.2336265884652987E-2</v>
      </c>
      <c r="O9" s="14">
        <v>5</v>
      </c>
      <c r="P9" s="15">
        <v>1</v>
      </c>
      <c r="Q9" s="11">
        <f t="shared" si="5"/>
        <v>16943</v>
      </c>
      <c r="R9" s="12">
        <f>Q9/SUM(Q$2:Q$24)</f>
        <v>6.7573064896943397E-2</v>
      </c>
      <c r="S9" s="16">
        <f>IF(Q9/SUM(Q$2:Q$24)=0,1,Q9/SUM(Q$2:Q$24))</f>
        <v>6.7573064896943397E-2</v>
      </c>
      <c r="T9" s="14">
        <f>IF(S9=1,0,RANK(S9,S:S,0))</f>
        <v>8</v>
      </c>
      <c r="U9" s="17">
        <v>35</v>
      </c>
      <c r="V9" s="13">
        <f>RANK(U9,U:U,1)</f>
        <v>18</v>
      </c>
      <c r="W9" s="18">
        <f t="shared" si="6"/>
        <v>125</v>
      </c>
      <c r="X9" s="29">
        <v>4</v>
      </c>
    </row>
    <row r="10" spans="1:240" ht="37.5" customHeight="1" x14ac:dyDescent="0.25">
      <c r="A10" s="41" t="s">
        <v>12</v>
      </c>
      <c r="B10" s="11">
        <v>9259</v>
      </c>
      <c r="C10" s="11">
        <v>1825</v>
      </c>
      <c r="D10" s="12">
        <f t="shared" si="0"/>
        <v>0.19710551895453074</v>
      </c>
      <c r="E10" s="13">
        <f>RANK(D10,D:D,1)</f>
        <v>23</v>
      </c>
      <c r="F10" s="11">
        <v>404</v>
      </c>
      <c r="G10" s="12">
        <f t="shared" si="1"/>
        <v>0.22136986301369863</v>
      </c>
      <c r="H10" s="13">
        <f>RANK(G10,G:G,1)</f>
        <v>23</v>
      </c>
      <c r="I10" s="12">
        <f t="shared" si="2"/>
        <v>4.3633221730208449E-2</v>
      </c>
      <c r="J10" s="13">
        <f>RANK(I10,I:I,1)</f>
        <v>23</v>
      </c>
      <c r="K10" s="11">
        <v>35</v>
      </c>
      <c r="L10" s="12">
        <f t="shared" si="3"/>
        <v>3.7801058429636032E-3</v>
      </c>
      <c r="M10" s="14">
        <f>RANK(L10,L:L,1)</f>
        <v>16</v>
      </c>
      <c r="N10" s="12">
        <f t="shared" si="4"/>
        <v>8.6633663366336627E-2</v>
      </c>
      <c r="O10" s="14">
        <v>7</v>
      </c>
      <c r="P10" s="15">
        <v>1</v>
      </c>
      <c r="Q10" s="11">
        <f t="shared" si="5"/>
        <v>9259</v>
      </c>
      <c r="R10" s="12">
        <f>Q10/SUM(Q$2:Q$24)</f>
        <v>3.692728606981048E-2</v>
      </c>
      <c r="S10" s="16">
        <f>IF(Q10/SUM(Q$2:Q$24)=0,1,Q10/SUM(Q$2:Q$24))</f>
        <v>3.692728606981048E-2</v>
      </c>
      <c r="T10" s="14">
        <f>IF(S10=1,0,RANK(S10,S:S,0))</f>
        <v>22</v>
      </c>
      <c r="U10" s="17">
        <v>5</v>
      </c>
      <c r="V10" s="13">
        <f>RANK(U10,U:U,1)</f>
        <v>2</v>
      </c>
      <c r="W10" s="18">
        <f t="shared" si="6"/>
        <v>116</v>
      </c>
      <c r="X10" s="29">
        <v>5</v>
      </c>
    </row>
    <row r="11" spans="1:240" ht="37.5" customHeight="1" x14ac:dyDescent="0.25">
      <c r="A11" s="40" t="s">
        <v>35</v>
      </c>
      <c r="B11" s="11">
        <v>27129</v>
      </c>
      <c r="C11" s="11">
        <v>5421</v>
      </c>
      <c r="D11" s="12">
        <f t="shared" si="0"/>
        <v>0.19982306756607321</v>
      </c>
      <c r="E11" s="13">
        <f>RANK(D11,D:D,1)</f>
        <v>24</v>
      </c>
      <c r="F11" s="11">
        <v>599</v>
      </c>
      <c r="G11" s="12">
        <f t="shared" si="1"/>
        <v>0.11049621840988748</v>
      </c>
      <c r="H11" s="13">
        <f>RANK(G11,G:G,1)</f>
        <v>12</v>
      </c>
      <c r="I11" s="12">
        <f t="shared" si="2"/>
        <v>2.2079693317114527E-2</v>
      </c>
      <c r="J11" s="13">
        <f>RANK(I11,I:I,1)</f>
        <v>16</v>
      </c>
      <c r="K11" s="11">
        <v>71</v>
      </c>
      <c r="L11" s="12">
        <f t="shared" si="3"/>
        <v>2.6171255851671644E-3</v>
      </c>
      <c r="M11" s="14">
        <f>RANK(L11,L:L,1)</f>
        <v>13</v>
      </c>
      <c r="N11" s="12">
        <f t="shared" si="4"/>
        <v>0.11853088480801335</v>
      </c>
      <c r="O11" s="14">
        <v>9</v>
      </c>
      <c r="P11" s="15">
        <v>2.5</v>
      </c>
      <c r="Q11" s="11">
        <f t="shared" si="5"/>
        <v>10852</v>
      </c>
      <c r="R11" s="12">
        <f>Q11/SUM(Q$2:Q$24)</f>
        <v>4.3280581966690067E-2</v>
      </c>
      <c r="S11" s="16">
        <f>IF(Q11/SUM(Q$2:Q$24)=0,1,Q11/SUM(Q$2:Q$24))</f>
        <v>4.3280581966690067E-2</v>
      </c>
      <c r="T11" s="14">
        <f>IF(S11=1,0,RANK(S11,S:S,0))</f>
        <v>17</v>
      </c>
      <c r="U11" s="17">
        <v>41</v>
      </c>
      <c r="V11" s="13">
        <f>RANK(U11,U:U,1)</f>
        <v>19</v>
      </c>
      <c r="W11" s="18">
        <f t="shared" si="6"/>
        <v>110</v>
      </c>
      <c r="X11" s="29">
        <v>6</v>
      </c>
    </row>
    <row r="12" spans="1:240" ht="37.5" customHeight="1" x14ac:dyDescent="0.25">
      <c r="A12" s="40" t="s">
        <v>28</v>
      </c>
      <c r="B12" s="11">
        <v>13624</v>
      </c>
      <c r="C12" s="11">
        <v>2502</v>
      </c>
      <c r="D12" s="12">
        <f t="shared" si="0"/>
        <v>0.18364650616559014</v>
      </c>
      <c r="E12" s="13">
        <f>RANK(D12,D:D,1)</f>
        <v>20</v>
      </c>
      <c r="F12" s="11">
        <v>291</v>
      </c>
      <c r="G12" s="12">
        <f t="shared" si="1"/>
        <v>0.11630695443645084</v>
      </c>
      <c r="H12" s="13">
        <f>RANK(G12,G:G,1)</f>
        <v>14</v>
      </c>
      <c r="I12" s="12">
        <f t="shared" si="2"/>
        <v>2.135936582501468E-2</v>
      </c>
      <c r="J12" s="13">
        <f>RANK(I12,I:I,1)</f>
        <v>13</v>
      </c>
      <c r="K12" s="11">
        <v>34</v>
      </c>
      <c r="L12" s="12">
        <f t="shared" si="3"/>
        <v>2.4955960070463887E-3</v>
      </c>
      <c r="M12" s="14">
        <f>RANK(L12,L:L,1)</f>
        <v>11</v>
      </c>
      <c r="N12" s="12">
        <f t="shared" si="4"/>
        <v>0.11683848797250859</v>
      </c>
      <c r="O12" s="14">
        <v>8</v>
      </c>
      <c r="P12" s="15">
        <v>1.5</v>
      </c>
      <c r="Q12" s="11">
        <f t="shared" si="5"/>
        <v>9083</v>
      </c>
      <c r="R12" s="12">
        <f>Q12/SUM(Q$2:Q$24)</f>
        <v>3.6225352562057306E-2</v>
      </c>
      <c r="S12" s="16">
        <f>IF(Q12/SUM(Q$2:Q$24)=0,1,Q12/SUM(Q$2:Q$24))</f>
        <v>3.6225352562057306E-2</v>
      </c>
      <c r="T12" s="14">
        <f>IF(S12=1,0,RANK(S12,S:S,0))</f>
        <v>23</v>
      </c>
      <c r="U12" s="17">
        <v>53</v>
      </c>
      <c r="V12" s="13">
        <f>RANK(U12,U:U,1)</f>
        <v>20</v>
      </c>
      <c r="W12" s="18">
        <f t="shared" si="6"/>
        <v>109</v>
      </c>
      <c r="X12" s="29">
        <v>7</v>
      </c>
    </row>
    <row r="13" spans="1:240" ht="37.5" customHeight="1" x14ac:dyDescent="0.25">
      <c r="A13" s="40" t="s">
        <v>31</v>
      </c>
      <c r="B13" s="11">
        <v>22880</v>
      </c>
      <c r="C13" s="11">
        <v>4027</v>
      </c>
      <c r="D13" s="12">
        <f t="shared" si="0"/>
        <v>0.17600524475524476</v>
      </c>
      <c r="E13" s="13">
        <f>RANK(D13,D:D,1)</f>
        <v>18</v>
      </c>
      <c r="F13" s="11">
        <v>620</v>
      </c>
      <c r="G13" s="12">
        <f t="shared" si="1"/>
        <v>0.15396076483734791</v>
      </c>
      <c r="H13" s="13">
        <f>RANK(G13,G:G,1)</f>
        <v>18</v>
      </c>
      <c r="I13" s="12">
        <f t="shared" si="2"/>
        <v>2.7097902097902096E-2</v>
      </c>
      <c r="J13" s="13">
        <f>RANK(I13,I:I,1)</f>
        <v>18</v>
      </c>
      <c r="K13" s="11">
        <v>106</v>
      </c>
      <c r="L13" s="12">
        <f t="shared" si="3"/>
        <v>4.6328671328671328E-3</v>
      </c>
      <c r="M13" s="14">
        <f>RANK(L13,L:L,1)</f>
        <v>21</v>
      </c>
      <c r="N13" s="12">
        <f t="shared" si="4"/>
        <v>0.17096774193548386</v>
      </c>
      <c r="O13" s="14">
        <v>14</v>
      </c>
      <c r="P13" s="15">
        <v>1.5</v>
      </c>
      <c r="Q13" s="11">
        <f t="shared" si="5"/>
        <v>15254</v>
      </c>
      <c r="R13" s="12">
        <f>Q13/SUM(Q$2:Q$24)</f>
        <v>6.0836896177652991E-2</v>
      </c>
      <c r="S13" s="16">
        <f>IF(Q13/SUM(Q$2:Q$24)=0,1,Q13/SUM(Q$2:Q$24))</f>
        <v>6.0836896177652991E-2</v>
      </c>
      <c r="T13" s="14">
        <f>IF(S13=1,0,RANK(S13,S:S,0))</f>
        <v>9</v>
      </c>
      <c r="U13" s="17">
        <v>17</v>
      </c>
      <c r="V13" s="13">
        <f>RANK(U13,U:U,1)</f>
        <v>8</v>
      </c>
      <c r="W13" s="18">
        <f t="shared" si="6"/>
        <v>106</v>
      </c>
      <c r="X13" s="29">
        <v>8</v>
      </c>
    </row>
    <row r="14" spans="1:240" s="3" customFormat="1" ht="37.5" customHeight="1" x14ac:dyDescent="0.25">
      <c r="A14" s="40" t="s">
        <v>18</v>
      </c>
      <c r="B14" s="11">
        <v>11913</v>
      </c>
      <c r="C14" s="11">
        <v>2230</v>
      </c>
      <c r="D14" s="12">
        <f t="shared" si="0"/>
        <v>0.18719046419877444</v>
      </c>
      <c r="E14" s="13">
        <f>RANK(D14,D:D,1)</f>
        <v>21</v>
      </c>
      <c r="F14" s="11">
        <v>262</v>
      </c>
      <c r="G14" s="12">
        <f t="shared" si="1"/>
        <v>0.11748878923766816</v>
      </c>
      <c r="H14" s="13">
        <f>RANK(G14,G:G,1)</f>
        <v>15</v>
      </c>
      <c r="I14" s="12">
        <f t="shared" si="2"/>
        <v>2.1992780995551079E-2</v>
      </c>
      <c r="J14" s="13">
        <f>RANK(I14,I:I,1)</f>
        <v>15</v>
      </c>
      <c r="K14" s="11">
        <v>36</v>
      </c>
      <c r="L14" s="12">
        <f t="shared" si="3"/>
        <v>3.0219088390833542E-3</v>
      </c>
      <c r="M14" s="14">
        <f>RANK(L14,L:L,1)</f>
        <v>14</v>
      </c>
      <c r="N14" s="12">
        <f t="shared" si="4"/>
        <v>0.13740458015267176</v>
      </c>
      <c r="O14" s="14">
        <v>11</v>
      </c>
      <c r="P14" s="15">
        <v>1</v>
      </c>
      <c r="Q14" s="11">
        <f t="shared" si="5"/>
        <v>11913</v>
      </c>
      <c r="R14" s="12">
        <f>Q14/SUM(Q$2:Q$24)</f>
        <v>4.7512124306043006E-2</v>
      </c>
      <c r="S14" s="16">
        <f>IF(Q14/SUM(Q$2:Q$24)=0,1,Q14/SUM(Q$2:Q$24))</f>
        <v>4.7512124306043006E-2</v>
      </c>
      <c r="T14" s="14">
        <f>IF(S14=1,0,RANK(S14,S:S,0))</f>
        <v>14</v>
      </c>
      <c r="U14" s="17">
        <v>24</v>
      </c>
      <c r="V14" s="13">
        <f>RANK(U14,U:U,1)</f>
        <v>14</v>
      </c>
      <c r="W14" s="18">
        <f t="shared" si="6"/>
        <v>104</v>
      </c>
      <c r="X14" s="29">
        <v>9</v>
      </c>
    </row>
    <row r="15" spans="1:240" s="3" customFormat="1" ht="37.5" customHeight="1" x14ac:dyDescent="0.25">
      <c r="A15" s="40" t="s">
        <v>15</v>
      </c>
      <c r="B15" s="11">
        <v>15115</v>
      </c>
      <c r="C15" s="11">
        <v>2586</v>
      </c>
      <c r="D15" s="12">
        <f t="shared" si="0"/>
        <v>0.171088322858088</v>
      </c>
      <c r="E15" s="13">
        <f>RANK(D15,D:D,1)</f>
        <v>17</v>
      </c>
      <c r="F15" s="11">
        <v>191</v>
      </c>
      <c r="G15" s="12">
        <f t="shared" si="1"/>
        <v>7.3859242072699144E-2</v>
      </c>
      <c r="H15" s="13">
        <f>RANK(G15,G:G,1)</f>
        <v>8</v>
      </c>
      <c r="I15" s="12">
        <f t="shared" si="2"/>
        <v>1.2636453853787628E-2</v>
      </c>
      <c r="J15" s="13">
        <f>RANK(I15,I:I,1)</f>
        <v>10</v>
      </c>
      <c r="K15" s="11">
        <v>79</v>
      </c>
      <c r="L15" s="12">
        <f t="shared" si="3"/>
        <v>5.2265960965927885E-3</v>
      </c>
      <c r="M15" s="14">
        <f>RANK(L15,L:L,1)</f>
        <v>24</v>
      </c>
      <c r="N15" s="12">
        <f t="shared" si="4"/>
        <v>0.41361256544502617</v>
      </c>
      <c r="O15" s="14">
        <v>23</v>
      </c>
      <c r="P15" s="15">
        <v>1</v>
      </c>
      <c r="Q15" s="11">
        <f t="shared" si="5"/>
        <v>15115</v>
      </c>
      <c r="R15" s="12">
        <f>Q15/SUM(Q$2:Q$24)</f>
        <v>6.028252823687065E-2</v>
      </c>
      <c r="S15" s="16">
        <f>IF(Q15/SUM(Q$2:Q$24)=0,1,Q15/SUM(Q$2:Q$24))</f>
        <v>6.028252823687065E-2</v>
      </c>
      <c r="T15" s="14">
        <f>IF(S15=1,0,RANK(S15,S:S,0))</f>
        <v>10</v>
      </c>
      <c r="U15" s="17">
        <v>20</v>
      </c>
      <c r="V15" s="13">
        <f>RANK(U15,U:U,1)</f>
        <v>12</v>
      </c>
      <c r="W15" s="18">
        <f t="shared" si="6"/>
        <v>104</v>
      </c>
      <c r="X15" s="29">
        <v>10</v>
      </c>
    </row>
    <row r="16" spans="1:240" s="3" customFormat="1" ht="37.5" customHeight="1" x14ac:dyDescent="0.25">
      <c r="A16" s="40" t="s">
        <v>26</v>
      </c>
      <c r="B16" s="11">
        <v>25918</v>
      </c>
      <c r="C16" s="11">
        <v>4038</v>
      </c>
      <c r="D16" s="12">
        <f t="shared" si="0"/>
        <v>0.15579905856933404</v>
      </c>
      <c r="E16" s="13">
        <f>RANK(D16,D:D,1)</f>
        <v>10</v>
      </c>
      <c r="F16" s="11">
        <v>522</v>
      </c>
      <c r="G16" s="12">
        <f t="shared" si="1"/>
        <v>0.12927191679049035</v>
      </c>
      <c r="H16" s="13">
        <f>RANK(G16,G:G,1)</f>
        <v>16</v>
      </c>
      <c r="I16" s="12">
        <f t="shared" si="2"/>
        <v>2.0140442935411684E-2</v>
      </c>
      <c r="J16" s="13">
        <f>RANK(I16,I:I,1)</f>
        <v>12</v>
      </c>
      <c r="K16" s="11">
        <v>134</v>
      </c>
      <c r="L16" s="12">
        <f t="shared" si="3"/>
        <v>5.1701520179026159E-3</v>
      </c>
      <c r="M16" s="14">
        <f>RANK(L16,L:L,1)</f>
        <v>23</v>
      </c>
      <c r="N16" s="12">
        <f t="shared" si="4"/>
        <v>0.25670498084291188</v>
      </c>
      <c r="O16" s="14">
        <v>19</v>
      </c>
      <c r="P16" s="15">
        <v>1.5</v>
      </c>
      <c r="Q16" s="11">
        <f t="shared" si="5"/>
        <v>17279</v>
      </c>
      <c r="R16" s="12">
        <f>Q16/SUM(Q$2:Q$24)</f>
        <v>6.8913119775381282E-2</v>
      </c>
      <c r="S16" s="16">
        <f>IF(Q16/SUM(Q$2:Q$24)=0,1,Q16/SUM(Q$2:Q$24))</f>
        <v>6.8913119775381282E-2</v>
      </c>
      <c r="T16" s="14">
        <f>IF(S16=1,0,RANK(S16,S:S,0))</f>
        <v>7</v>
      </c>
      <c r="U16" s="17">
        <v>27</v>
      </c>
      <c r="V16" s="13">
        <f>RANK(U16,U:U,1)</f>
        <v>16</v>
      </c>
      <c r="W16" s="18">
        <f t="shared" si="6"/>
        <v>103</v>
      </c>
      <c r="X16" s="29">
        <v>11</v>
      </c>
    </row>
    <row r="17" spans="1:24" s="3" customFormat="1" ht="37.5" customHeight="1" x14ac:dyDescent="0.25">
      <c r="A17" s="40" t="s">
        <v>25</v>
      </c>
      <c r="B17" s="11">
        <v>286866</v>
      </c>
      <c r="C17" s="11">
        <v>42453</v>
      </c>
      <c r="D17" s="12">
        <f t="shared" si="0"/>
        <v>0.14798895651628285</v>
      </c>
      <c r="E17" s="13">
        <f>RANK(D17,D:D,1)</f>
        <v>9</v>
      </c>
      <c r="F17" s="11">
        <v>3480</v>
      </c>
      <c r="G17" s="12">
        <f t="shared" si="1"/>
        <v>8.1973005441311572E-2</v>
      </c>
      <c r="H17" s="13">
        <f>RANK(G17,G:G,1)</f>
        <v>9</v>
      </c>
      <c r="I17" s="12">
        <f t="shared" si="2"/>
        <v>1.2131099537763276E-2</v>
      </c>
      <c r="J17" s="13">
        <f>RANK(I17,I:I,1)</f>
        <v>9</v>
      </c>
      <c r="K17" s="11">
        <v>1173</v>
      </c>
      <c r="L17" s="12">
        <f t="shared" si="3"/>
        <v>4.0890171717805528E-3</v>
      </c>
      <c r="M17" s="14">
        <f>RANK(L17,L:L,1)</f>
        <v>19</v>
      </c>
      <c r="N17" s="12">
        <f t="shared" si="4"/>
        <v>0.33706896551724136</v>
      </c>
      <c r="O17" s="14">
        <v>22</v>
      </c>
      <c r="P17" s="15">
        <v>15</v>
      </c>
      <c r="Q17" s="11">
        <f t="shared" si="5"/>
        <v>19125</v>
      </c>
      <c r="R17" s="12">
        <f>Q17/SUM(Q$2:Q$24)</f>
        <v>7.6275445089656058E-2</v>
      </c>
      <c r="S17" s="16">
        <f>IF(Q17/SUM(Q$2:Q$24)=0,1,Q17/SUM(Q$2:Q$24))</f>
        <v>7.6275445089656058E-2</v>
      </c>
      <c r="T17" s="14">
        <f>IF(S17=1,0,RANK(S17,S:S,0))</f>
        <v>5</v>
      </c>
      <c r="U17" s="17">
        <v>1244</v>
      </c>
      <c r="V17" s="13">
        <f>RANK(U17,U:U,1)</f>
        <v>26</v>
      </c>
      <c r="W17" s="18">
        <f t="shared" si="6"/>
        <v>99</v>
      </c>
      <c r="X17" s="29">
        <v>12</v>
      </c>
    </row>
    <row r="18" spans="1:24" s="3" customFormat="1" ht="37.5" customHeight="1" x14ac:dyDescent="0.25">
      <c r="A18" s="40" t="s">
        <v>22</v>
      </c>
      <c r="B18" s="11">
        <v>22641</v>
      </c>
      <c r="C18" s="11">
        <v>4785</v>
      </c>
      <c r="D18" s="12">
        <f t="shared" si="0"/>
        <v>0.21134225520074201</v>
      </c>
      <c r="E18" s="13">
        <f>RANK(D18,D:D,1)</f>
        <v>25</v>
      </c>
      <c r="F18" s="11">
        <v>485</v>
      </c>
      <c r="G18" s="12">
        <f t="shared" si="1"/>
        <v>0.1013584117032393</v>
      </c>
      <c r="H18" s="13">
        <f>RANK(G18,G:G,1)</f>
        <v>11</v>
      </c>
      <c r="I18" s="12">
        <f t="shared" si="2"/>
        <v>2.1421315312927874E-2</v>
      </c>
      <c r="J18" s="13">
        <f>RANK(I18,I:I,1)</f>
        <v>14</v>
      </c>
      <c r="K18" s="11">
        <v>91</v>
      </c>
      <c r="L18" s="12">
        <f t="shared" si="3"/>
        <v>4.0192570999514152E-3</v>
      </c>
      <c r="M18" s="14">
        <f>RANK(L18,L:L,1)</f>
        <v>17</v>
      </c>
      <c r="N18" s="12">
        <f t="shared" si="4"/>
        <v>0.18762886597938144</v>
      </c>
      <c r="O18" s="14">
        <v>16</v>
      </c>
      <c r="P18" s="15">
        <v>1</v>
      </c>
      <c r="Q18" s="11">
        <f t="shared" si="5"/>
        <v>22641</v>
      </c>
      <c r="R18" s="12">
        <f>Q18/SUM(Q$2:Q$24)</f>
        <v>9.0298162210452435E-2</v>
      </c>
      <c r="S18" s="16">
        <f>IF(Q18/SUM(Q$2:Q$24)=0,1,Q18/SUM(Q$2:Q$24))</f>
        <v>9.0298162210452435E-2</v>
      </c>
      <c r="T18" s="14">
        <f>IF(S18=1,0,RANK(S18,S:S,0))</f>
        <v>2</v>
      </c>
      <c r="U18" s="17">
        <v>20</v>
      </c>
      <c r="V18" s="13">
        <f>RANK(U18,U:U,1)</f>
        <v>12</v>
      </c>
      <c r="W18" s="18">
        <f t="shared" si="6"/>
        <v>97</v>
      </c>
      <c r="X18" s="29">
        <v>13</v>
      </c>
    </row>
    <row r="19" spans="1:24" s="3" customFormat="1" ht="37.5" customHeight="1" x14ac:dyDescent="0.25">
      <c r="A19" s="40" t="s">
        <v>21</v>
      </c>
      <c r="B19" s="11">
        <v>59109</v>
      </c>
      <c r="C19" s="11">
        <v>8316</v>
      </c>
      <c r="D19" s="12">
        <f t="shared" si="0"/>
        <v>0.14068923514185658</v>
      </c>
      <c r="E19" s="13">
        <f>RANK(D19,D:D,1)</f>
        <v>8</v>
      </c>
      <c r="F19" s="11">
        <v>572</v>
      </c>
      <c r="G19" s="12">
        <f t="shared" si="1"/>
        <v>6.8783068783068779E-2</v>
      </c>
      <c r="H19" s="13">
        <f>RANK(G19,G:G,1)</f>
        <v>7</v>
      </c>
      <c r="I19" s="12">
        <f t="shared" si="2"/>
        <v>9.6770373377996575E-3</v>
      </c>
      <c r="J19" s="13">
        <f>RANK(I19,I:I,1)</f>
        <v>7</v>
      </c>
      <c r="K19" s="11">
        <v>302</v>
      </c>
      <c r="L19" s="12">
        <f t="shared" si="3"/>
        <v>5.1092050279991199E-3</v>
      </c>
      <c r="M19" s="14">
        <f>RANK(L19,L:L,1)</f>
        <v>22</v>
      </c>
      <c r="N19" s="12">
        <f t="shared" si="4"/>
        <v>0.52797202797202802</v>
      </c>
      <c r="O19" s="14">
        <v>25</v>
      </c>
      <c r="P19" s="15">
        <v>3</v>
      </c>
      <c r="Q19" s="11">
        <f t="shared" si="5"/>
        <v>19703</v>
      </c>
      <c r="R19" s="12">
        <f>Q19/SUM(Q$2:Q$24)</f>
        <v>7.8580658541254553E-2</v>
      </c>
      <c r="S19" s="16">
        <f>IF(Q19/SUM(Q$2:Q$24)=0,1,Q19/SUM(Q$2:Q$24))</f>
        <v>7.8580658541254553E-2</v>
      </c>
      <c r="T19" s="14">
        <f>IF(S19=1,0,RANK(S19,S:S,0))</f>
        <v>3</v>
      </c>
      <c r="U19" s="17">
        <v>64</v>
      </c>
      <c r="V19" s="13">
        <f>RANK(U19,U:U,1)</f>
        <v>22</v>
      </c>
      <c r="W19" s="18">
        <f t="shared" si="6"/>
        <v>94</v>
      </c>
      <c r="X19" s="29">
        <v>14</v>
      </c>
    </row>
    <row r="20" spans="1:24" s="3" customFormat="1" ht="37.5" customHeight="1" x14ac:dyDescent="0.25">
      <c r="A20" s="40" t="s">
        <v>14</v>
      </c>
      <c r="B20" s="11">
        <v>13432</v>
      </c>
      <c r="C20" s="11">
        <v>2176</v>
      </c>
      <c r="D20" s="12">
        <f t="shared" si="0"/>
        <v>0.16200119118522929</v>
      </c>
      <c r="E20" s="13">
        <f>RANK(D20,D:D,1)</f>
        <v>12</v>
      </c>
      <c r="F20" s="11">
        <v>485</v>
      </c>
      <c r="G20" s="12">
        <f t="shared" si="1"/>
        <v>0.22288602941176472</v>
      </c>
      <c r="H20" s="13">
        <f>RANK(G20,G:G,1)</f>
        <v>24</v>
      </c>
      <c r="I20" s="12">
        <f t="shared" si="2"/>
        <v>3.6107802263251935E-2</v>
      </c>
      <c r="J20" s="13">
        <f>RANK(I20,I:I,1)</f>
        <v>22</v>
      </c>
      <c r="K20" s="11">
        <v>23</v>
      </c>
      <c r="L20" s="12">
        <f t="shared" si="3"/>
        <v>1.7123287671232876E-3</v>
      </c>
      <c r="M20" s="14">
        <f>RANK(L20,L:L,1)</f>
        <v>7</v>
      </c>
      <c r="N20" s="12">
        <f t="shared" si="4"/>
        <v>4.7422680412371132E-2</v>
      </c>
      <c r="O20" s="14">
        <v>2</v>
      </c>
      <c r="P20" s="15">
        <v>1</v>
      </c>
      <c r="Q20" s="11">
        <f t="shared" si="5"/>
        <v>13432</v>
      </c>
      <c r="R20" s="12">
        <f>Q20/SUM(Q$2:Q$24)</f>
        <v>5.3570289068980918E-2</v>
      </c>
      <c r="S20" s="16">
        <f>IF(Q20/SUM(Q$2:Q$24)=0,1,Q20/SUM(Q$2:Q$24))</f>
        <v>5.3570289068980918E-2</v>
      </c>
      <c r="T20" s="14">
        <f>IF(S20=1,0,RANK(S20,S:S,0))</f>
        <v>12</v>
      </c>
      <c r="U20" s="17">
        <v>24</v>
      </c>
      <c r="V20" s="13">
        <f>RANK(U20,U:U,1)</f>
        <v>14</v>
      </c>
      <c r="W20" s="18">
        <f t="shared" si="6"/>
        <v>93</v>
      </c>
      <c r="X20" s="29">
        <v>15</v>
      </c>
    </row>
    <row r="21" spans="1:24" s="3" customFormat="1" ht="37.5" customHeight="1" x14ac:dyDescent="0.25">
      <c r="A21" s="40" t="s">
        <v>20</v>
      </c>
      <c r="B21" s="11">
        <v>13393</v>
      </c>
      <c r="C21" s="11">
        <v>1860</v>
      </c>
      <c r="D21" s="12">
        <f t="shared" si="0"/>
        <v>0.13887851862913461</v>
      </c>
      <c r="E21" s="13">
        <f>RANK(D21,D:D,1)</f>
        <v>7</v>
      </c>
      <c r="F21" s="11">
        <v>367</v>
      </c>
      <c r="G21" s="12">
        <f t="shared" si="1"/>
        <v>0.19731182795698926</v>
      </c>
      <c r="H21" s="13">
        <f>RANK(G21,G:G,1)</f>
        <v>20</v>
      </c>
      <c r="I21" s="12">
        <f t="shared" si="2"/>
        <v>2.7402374374673338E-2</v>
      </c>
      <c r="J21" s="13">
        <f>RANK(I21,I:I,1)</f>
        <v>19</v>
      </c>
      <c r="K21" s="11">
        <v>20</v>
      </c>
      <c r="L21" s="12">
        <f t="shared" si="3"/>
        <v>1.4933174046143508E-3</v>
      </c>
      <c r="M21" s="14">
        <f>RANK(L21,L:L,1)</f>
        <v>6</v>
      </c>
      <c r="N21" s="12">
        <f t="shared" si="4"/>
        <v>5.4495912806539509E-2</v>
      </c>
      <c r="O21" s="14">
        <v>3</v>
      </c>
      <c r="P21" s="15">
        <v>1</v>
      </c>
      <c r="Q21" s="11">
        <f t="shared" si="5"/>
        <v>13393</v>
      </c>
      <c r="R21" s="12">
        <f>Q21/SUM(Q$2:Q$24)</f>
        <v>5.3414746984876527E-2</v>
      </c>
      <c r="S21" s="16">
        <f>IF(Q21/SUM(Q$2:Q$24)=0,1,Q21/SUM(Q$2:Q$24))</f>
        <v>5.3414746984876527E-2</v>
      </c>
      <c r="T21" s="14">
        <f>IF(S21=1,0,RANK(S21,S:S,0))</f>
        <v>13</v>
      </c>
      <c r="U21" s="17">
        <v>61</v>
      </c>
      <c r="V21" s="13">
        <f>RANK(U21,U:U,1)</f>
        <v>21</v>
      </c>
      <c r="W21" s="18">
        <f t="shared" si="6"/>
        <v>89</v>
      </c>
      <c r="X21" s="29">
        <v>16</v>
      </c>
    </row>
    <row r="22" spans="1:24" s="3" customFormat="1" ht="37.5" customHeight="1" x14ac:dyDescent="0.25">
      <c r="A22" s="40" t="s">
        <v>36</v>
      </c>
      <c r="B22" s="11">
        <v>4636</v>
      </c>
      <c r="C22" s="11">
        <v>755</v>
      </c>
      <c r="D22" s="12">
        <f t="shared" si="0"/>
        <v>0.16285591026747195</v>
      </c>
      <c r="E22" s="13">
        <f>RANK(D22,D:D,1)</f>
        <v>13</v>
      </c>
      <c r="F22" s="11">
        <v>138</v>
      </c>
      <c r="G22" s="12">
        <f t="shared" si="1"/>
        <v>0.1827814569536424</v>
      </c>
      <c r="H22" s="13">
        <f>RANK(G22,G:G,1)</f>
        <v>19</v>
      </c>
      <c r="I22" s="12">
        <f t="shared" si="2"/>
        <v>2.9767040552200173E-2</v>
      </c>
      <c r="J22" s="13">
        <f>RANK(I22,I:I,1)</f>
        <v>21</v>
      </c>
      <c r="K22" s="11">
        <v>8</v>
      </c>
      <c r="L22" s="12">
        <f t="shared" si="3"/>
        <v>1.7256255392579811E-3</v>
      </c>
      <c r="M22" s="14">
        <f>RANK(L22,L:L,1)</f>
        <v>8</v>
      </c>
      <c r="N22" s="12">
        <f t="shared" si="4"/>
        <v>5.7971014492753624E-2</v>
      </c>
      <c r="O22" s="14">
        <v>4</v>
      </c>
      <c r="P22" s="15">
        <v>0.5</v>
      </c>
      <c r="Q22" s="11">
        <f t="shared" si="5"/>
        <v>9272</v>
      </c>
      <c r="R22" s="12">
        <f>Q22/SUM(Q$2:Q$24)</f>
        <v>3.6979133431178611E-2</v>
      </c>
      <c r="S22" s="16">
        <f>IF(Q22/SUM(Q$2:Q$24)=0,1,Q22/SUM(Q$2:Q$24))</f>
        <v>3.6979133431178611E-2</v>
      </c>
      <c r="T22" s="14">
        <f>IF(S22=1,0,RANK(S22,S:S,0))</f>
        <v>21</v>
      </c>
      <c r="U22" s="17">
        <v>1</v>
      </c>
      <c r="V22" s="13">
        <f>RANK(U22,U:U,1)</f>
        <v>1</v>
      </c>
      <c r="W22" s="18">
        <f t="shared" si="6"/>
        <v>87</v>
      </c>
      <c r="X22" s="29">
        <v>17</v>
      </c>
    </row>
    <row r="23" spans="1:24" s="3" customFormat="1" ht="37.5" customHeight="1" x14ac:dyDescent="0.25">
      <c r="A23" s="40" t="s">
        <v>33</v>
      </c>
      <c r="B23" s="11">
        <v>11715</v>
      </c>
      <c r="C23" s="11">
        <v>1577</v>
      </c>
      <c r="D23" s="12">
        <f t="shared" si="0"/>
        <v>0.13461374306444729</v>
      </c>
      <c r="E23" s="13">
        <f>RANK(D23,D:D,1)</f>
        <v>5</v>
      </c>
      <c r="F23" s="11">
        <v>325</v>
      </c>
      <c r="G23" s="12">
        <f t="shared" si="1"/>
        <v>0.20608750792644262</v>
      </c>
      <c r="H23" s="13">
        <f>RANK(G23,G:G,1)</f>
        <v>21</v>
      </c>
      <c r="I23" s="12">
        <f t="shared" si="2"/>
        <v>2.7742210840802389E-2</v>
      </c>
      <c r="J23" s="13">
        <f>RANK(I23,I:I,1)</f>
        <v>20</v>
      </c>
      <c r="K23" s="11">
        <v>8</v>
      </c>
      <c r="L23" s="12">
        <f t="shared" si="3"/>
        <v>6.828851899274435E-4</v>
      </c>
      <c r="M23" s="14">
        <f>RANK(L23,L:L,1)</f>
        <v>1</v>
      </c>
      <c r="N23" s="12">
        <f t="shared" si="4"/>
        <v>2.4615384615384615E-2</v>
      </c>
      <c r="O23" s="14">
        <v>1</v>
      </c>
      <c r="P23" s="15">
        <v>1</v>
      </c>
      <c r="Q23" s="11">
        <f t="shared" si="5"/>
        <v>11715</v>
      </c>
      <c r="R23" s="12">
        <f>Q23/SUM(Q$2:Q$24)</f>
        <v>4.6722449109820686E-2</v>
      </c>
      <c r="S23" s="16">
        <f>IF(Q23/SUM(Q$2:Q$24)=0,1,Q23/SUM(Q$2:Q$24))</f>
        <v>4.6722449109820686E-2</v>
      </c>
      <c r="T23" s="14">
        <f>IF(S23=1,0,RANK(S23,S:S,0))</f>
        <v>15</v>
      </c>
      <c r="U23" s="17">
        <v>66</v>
      </c>
      <c r="V23" s="13">
        <f>RANK(U23,U:U,1)</f>
        <v>23</v>
      </c>
      <c r="W23" s="18">
        <f t="shared" si="6"/>
        <v>86</v>
      </c>
      <c r="X23" s="29">
        <v>18</v>
      </c>
    </row>
    <row r="24" spans="1:24" s="3" customFormat="1" ht="37.5" customHeight="1" x14ac:dyDescent="0.25">
      <c r="A24" s="40" t="s">
        <v>23</v>
      </c>
      <c r="B24" s="11">
        <v>22974</v>
      </c>
      <c r="C24" s="11">
        <v>3758</v>
      </c>
      <c r="D24" s="12">
        <f t="shared" si="0"/>
        <v>0.16357621659266997</v>
      </c>
      <c r="E24" s="13">
        <f>RANK(D24,D:D,1)</f>
        <v>14</v>
      </c>
      <c r="F24" s="11">
        <v>194</v>
      </c>
      <c r="G24" s="12">
        <f t="shared" si="1"/>
        <v>5.1623203831825441E-2</v>
      </c>
      <c r="H24" s="13">
        <f>RANK(G24,G:G,1)</f>
        <v>5</v>
      </c>
      <c r="I24" s="12">
        <f t="shared" si="2"/>
        <v>8.4443283712022279E-3</v>
      </c>
      <c r="J24" s="13">
        <f>RANK(I24,I:I,1)</f>
        <v>6</v>
      </c>
      <c r="K24" s="11">
        <v>45</v>
      </c>
      <c r="L24" s="12">
        <f t="shared" si="3"/>
        <v>1.9587359623922697E-3</v>
      </c>
      <c r="M24" s="14">
        <f>RANK(L24,L:L,1)</f>
        <v>9</v>
      </c>
      <c r="N24" s="12">
        <f t="shared" si="4"/>
        <v>0.23195876288659795</v>
      </c>
      <c r="O24" s="14">
        <v>17</v>
      </c>
      <c r="P24" s="15">
        <v>2</v>
      </c>
      <c r="Q24" s="11">
        <f t="shared" si="5"/>
        <v>11487</v>
      </c>
      <c r="R24" s="12">
        <f>Q24/SUM(Q$2:Q$24)</f>
        <v>4.5813126156594983E-2</v>
      </c>
      <c r="S24" s="16">
        <f>IF(Q24/SUM(Q$2:Q$24)=0,1,Q24/SUM(Q$2:Q$24))</f>
        <v>4.5813126156594983E-2</v>
      </c>
      <c r="T24" s="14">
        <f>IF(S24=1,0,RANK(S24,S:S,0))</f>
        <v>16</v>
      </c>
      <c r="U24" s="17">
        <v>29</v>
      </c>
      <c r="V24" s="13">
        <f>RANK(U24,U:U,1)</f>
        <v>17</v>
      </c>
      <c r="W24" s="18">
        <f t="shared" si="6"/>
        <v>84</v>
      </c>
      <c r="X24" s="29">
        <v>19</v>
      </c>
    </row>
    <row r="25" spans="1:24" s="3" customFormat="1" ht="37.5" customHeight="1" x14ac:dyDescent="0.25">
      <c r="A25" s="40" t="s">
        <v>24</v>
      </c>
      <c r="B25" s="11">
        <v>14100</v>
      </c>
      <c r="C25" s="11">
        <v>2388</v>
      </c>
      <c r="D25" s="12">
        <f t="shared" si="0"/>
        <v>0.16936170212765958</v>
      </c>
      <c r="E25" s="13">
        <f>RANK(D25,D:D,1)</f>
        <v>16</v>
      </c>
      <c r="F25" s="11">
        <v>69</v>
      </c>
      <c r="G25" s="12">
        <f t="shared" si="1"/>
        <v>2.8894472361809045E-2</v>
      </c>
      <c r="H25" s="13">
        <f>RANK(G25,G:G,1)</f>
        <v>2</v>
      </c>
      <c r="I25" s="12">
        <f t="shared" si="2"/>
        <v>4.8936170212765953E-3</v>
      </c>
      <c r="J25" s="13">
        <f>RANK(I25,I:I,1)</f>
        <v>3</v>
      </c>
      <c r="K25" s="11">
        <v>34</v>
      </c>
      <c r="L25" s="12">
        <f t="shared" si="3"/>
        <v>2.4113475177304964E-3</v>
      </c>
      <c r="M25" s="14">
        <f>RANK(L25,L:L,1)</f>
        <v>10</v>
      </c>
      <c r="N25" s="12">
        <f t="shared" si="4"/>
        <v>0.49275362318840582</v>
      </c>
      <c r="O25" s="14">
        <v>24</v>
      </c>
      <c r="P25" s="15">
        <v>1</v>
      </c>
      <c r="Q25" s="11">
        <f t="shared" si="5"/>
        <v>14100</v>
      </c>
      <c r="R25" s="12">
        <f>Q25/SUM(Q$2:Q$24)</f>
        <v>5.6234445791589559E-2</v>
      </c>
      <c r="S25" s="16">
        <f>IF(Q25/SUM(Q$2:Q$24)=0,1,Q25/SUM(Q$2:Q$24))</f>
        <v>5.6234445791589559E-2</v>
      </c>
      <c r="T25" s="14">
        <f>IF(S25=1,0,RANK(S25,S:S,0))</f>
        <v>11</v>
      </c>
      <c r="U25" s="17">
        <v>18</v>
      </c>
      <c r="V25" s="13">
        <f>RANK(U25,U:U,1)</f>
        <v>10</v>
      </c>
      <c r="W25" s="18">
        <f t="shared" si="6"/>
        <v>76</v>
      </c>
      <c r="X25" s="29">
        <v>20</v>
      </c>
    </row>
    <row r="26" spans="1:24" s="3" customFormat="1" ht="37.5" customHeight="1" x14ac:dyDescent="0.25">
      <c r="A26" s="40" t="s">
        <v>19</v>
      </c>
      <c r="B26" s="11">
        <v>12986</v>
      </c>
      <c r="C26" s="11">
        <v>1414</v>
      </c>
      <c r="D26" s="12">
        <f t="shared" si="0"/>
        <v>0.10888649314646542</v>
      </c>
      <c r="E26" s="13">
        <f>RANK(D26,D:D,1)</f>
        <v>1</v>
      </c>
      <c r="F26" s="11">
        <v>141</v>
      </c>
      <c r="G26" s="12">
        <f t="shared" si="1"/>
        <v>9.9717114568599718E-2</v>
      </c>
      <c r="H26" s="13">
        <f>RANK(G26,G:G,1)</f>
        <v>10</v>
      </c>
      <c r="I26" s="12">
        <f t="shared" si="2"/>
        <v>1.0857846912059141E-2</v>
      </c>
      <c r="J26" s="13">
        <f>RANK(I26,I:I,1)</f>
        <v>8</v>
      </c>
      <c r="K26" s="11">
        <v>42</v>
      </c>
      <c r="L26" s="12">
        <f t="shared" si="3"/>
        <v>3.2342522716771907E-3</v>
      </c>
      <c r="M26" s="14">
        <f>RANK(L26,L:L,1)</f>
        <v>15</v>
      </c>
      <c r="N26" s="12">
        <f t="shared" si="4"/>
        <v>0.2978723404255319</v>
      </c>
      <c r="O26" s="14">
        <v>21</v>
      </c>
      <c r="P26" s="15">
        <v>1.25</v>
      </c>
      <c r="Q26" s="11">
        <f t="shared" si="5"/>
        <v>10389</v>
      </c>
      <c r="R26" s="12">
        <f>Q26/SUM(Q$2:Q$24)</f>
        <v>4.1434018250271203E-2</v>
      </c>
      <c r="S26" s="16">
        <f>IF(Q26/SUM(Q$2:Q$24)=0,1,Q26/SUM(Q$2:Q$24))</f>
        <v>4.1434018250271203E-2</v>
      </c>
      <c r="T26" s="14">
        <f>IF(S26=1,0,RANK(S26,S:S,0))</f>
        <v>18</v>
      </c>
      <c r="U26" s="17">
        <v>7</v>
      </c>
      <c r="V26" s="13">
        <f>RANK(U26,U:U,1)</f>
        <v>3</v>
      </c>
      <c r="W26" s="18">
        <f t="shared" si="6"/>
        <v>76</v>
      </c>
      <c r="X26" s="29">
        <v>21</v>
      </c>
    </row>
    <row r="27" spans="1:24" s="3" customFormat="1" ht="37.5" customHeight="1" x14ac:dyDescent="0.25">
      <c r="A27" s="40" t="s">
        <v>34</v>
      </c>
      <c r="B27" s="11">
        <v>9360</v>
      </c>
      <c r="C27" s="11">
        <v>1483</v>
      </c>
      <c r="D27" s="12">
        <f t="shared" si="0"/>
        <v>0.15844017094017093</v>
      </c>
      <c r="E27" s="13">
        <f>RANK(D27,D:D,1)</f>
        <v>11</v>
      </c>
      <c r="F27" s="11">
        <v>18</v>
      </c>
      <c r="G27" s="12">
        <f t="shared" si="1"/>
        <v>1.2137559002022926E-2</v>
      </c>
      <c r="H27" s="13">
        <f>RANK(G27,G:G,1)</f>
        <v>1</v>
      </c>
      <c r="I27" s="12">
        <f t="shared" si="2"/>
        <v>1.9230769230769232E-3</v>
      </c>
      <c r="J27" s="13">
        <f>RANK(I27,I:I,1)</f>
        <v>1</v>
      </c>
      <c r="K27" s="11">
        <v>12</v>
      </c>
      <c r="L27" s="12">
        <f t="shared" si="3"/>
        <v>1.2820512820512821E-3</v>
      </c>
      <c r="M27" s="14">
        <f>RANK(L27,L:L,1)</f>
        <v>5</v>
      </c>
      <c r="N27" s="12">
        <f t="shared" si="4"/>
        <v>0.66666666666666663</v>
      </c>
      <c r="O27" s="14">
        <v>26</v>
      </c>
      <c r="P27" s="15">
        <v>1</v>
      </c>
      <c r="Q27" s="11">
        <f t="shared" si="5"/>
        <v>9360</v>
      </c>
      <c r="R27" s="12">
        <f>Q27/SUM(Q$2:Q$24)</f>
        <v>3.7330100185055198E-2</v>
      </c>
      <c r="S27" s="16">
        <f>IF(Q27/SUM(Q$2:Q$24)=0,1,Q27/SUM(Q$2:Q$24))</f>
        <v>3.7330100185055198E-2</v>
      </c>
      <c r="T27" s="14">
        <f>IF(S27=1,0,RANK(S27,S:S,0))</f>
        <v>20</v>
      </c>
      <c r="U27" s="17">
        <v>12</v>
      </c>
      <c r="V27" s="13">
        <f>RANK(U27,U:U,1)</f>
        <v>6</v>
      </c>
      <c r="W27" s="18">
        <f t="shared" si="6"/>
        <v>70</v>
      </c>
      <c r="X27" s="29">
        <v>22</v>
      </c>
    </row>
    <row r="28" spans="1:24" s="3" customFormat="1" ht="37.5" customHeight="1" x14ac:dyDescent="0.25">
      <c r="A28" s="40" t="s">
        <v>27</v>
      </c>
      <c r="B28" s="11">
        <v>19617</v>
      </c>
      <c r="C28" s="11">
        <v>2486</v>
      </c>
      <c r="D28" s="12">
        <f t="shared" si="0"/>
        <v>0.12672681857572513</v>
      </c>
      <c r="E28" s="13">
        <f>RANK(D28,D:D,1)</f>
        <v>4</v>
      </c>
      <c r="F28" s="11">
        <v>286</v>
      </c>
      <c r="G28" s="12">
        <f t="shared" si="1"/>
        <v>0.11504424778761062</v>
      </c>
      <c r="H28" s="13">
        <f>RANK(G28,G:G,1)</f>
        <v>13</v>
      </c>
      <c r="I28" s="12">
        <f t="shared" si="2"/>
        <v>1.4579191517561299E-2</v>
      </c>
      <c r="J28" s="13">
        <f>RANK(I28,I:I,1)</f>
        <v>11</v>
      </c>
      <c r="K28" s="11">
        <v>51</v>
      </c>
      <c r="L28" s="12">
        <f t="shared" si="3"/>
        <v>2.5997858999847073E-3</v>
      </c>
      <c r="M28" s="14">
        <f>RANK(L28,L:L,1)</f>
        <v>12</v>
      </c>
      <c r="N28" s="12">
        <f t="shared" si="4"/>
        <v>0.17832167832167833</v>
      </c>
      <c r="O28" s="14">
        <v>15</v>
      </c>
      <c r="P28" s="15">
        <v>1</v>
      </c>
      <c r="Q28" s="11">
        <f t="shared" si="5"/>
        <v>19617</v>
      </c>
      <c r="R28" s="12">
        <f>Q28/SUM(Q$2:Q$24)</f>
        <v>7.8237668304511523E-2</v>
      </c>
      <c r="S28" s="16">
        <f>IF(Q28/SUM(Q$2:Q$24)=0,1,Q28/SUM(Q$2:Q$24))</f>
        <v>7.8237668304511523E-2</v>
      </c>
      <c r="T28" s="14">
        <f>IF(S28=1,0,RANK(S28,S:S,0))</f>
        <v>4</v>
      </c>
      <c r="U28" s="17">
        <v>12</v>
      </c>
      <c r="V28" s="13">
        <f>RANK(U28,U:U,1)</f>
        <v>6</v>
      </c>
      <c r="W28" s="18">
        <f t="shared" si="6"/>
        <v>65</v>
      </c>
      <c r="X28" s="29">
        <v>23</v>
      </c>
    </row>
    <row r="29" spans="1:24" s="3" customFormat="1" ht="37.5" customHeight="1" x14ac:dyDescent="0.25">
      <c r="A29" s="40" t="s">
        <v>37</v>
      </c>
      <c r="B29" s="11">
        <v>10386</v>
      </c>
      <c r="C29" s="11">
        <v>1416</v>
      </c>
      <c r="D29" s="12">
        <f t="shared" si="0"/>
        <v>0.13633737723859041</v>
      </c>
      <c r="E29" s="13">
        <f>RANK(D29,D:D,1)</f>
        <v>6</v>
      </c>
      <c r="F29" s="11">
        <v>41</v>
      </c>
      <c r="G29" s="12">
        <f t="shared" si="1"/>
        <v>2.8954802259887006E-2</v>
      </c>
      <c r="H29" s="13">
        <f>RANK(G29,G:G,1)</f>
        <v>3</v>
      </c>
      <c r="I29" s="12">
        <f t="shared" si="2"/>
        <v>3.9476217985750049E-3</v>
      </c>
      <c r="J29" s="13">
        <f>RANK(I29,I:I,1)</f>
        <v>2</v>
      </c>
      <c r="K29" s="11">
        <v>11</v>
      </c>
      <c r="L29" s="12">
        <f t="shared" si="3"/>
        <v>1.0591180435201232E-3</v>
      </c>
      <c r="M29" s="14">
        <f>RANK(L29,L:L,1)</f>
        <v>4</v>
      </c>
      <c r="N29" s="12">
        <f t="shared" si="4"/>
        <v>0.26829268292682928</v>
      </c>
      <c r="O29" s="14">
        <v>20</v>
      </c>
      <c r="P29" s="15">
        <v>1</v>
      </c>
      <c r="Q29" s="11">
        <f t="shared" si="5"/>
        <v>10386</v>
      </c>
      <c r="R29" s="12">
        <f>Q29/SUM(Q$2:Q$24)</f>
        <v>4.1422053474570862E-2</v>
      </c>
      <c r="S29" s="16">
        <f>IF(Q29/SUM(Q$2:Q$24)=0,1,Q29/SUM(Q$2:Q$24))</f>
        <v>4.1422053474570862E-2</v>
      </c>
      <c r="T29" s="14">
        <f>IF(S29=1,0,RANK(S29,S:S,0))</f>
        <v>19</v>
      </c>
      <c r="U29" s="17">
        <v>11</v>
      </c>
      <c r="V29" s="13">
        <f>RANK(U29,U:U,1)</f>
        <v>5</v>
      </c>
      <c r="W29" s="18">
        <f t="shared" si="6"/>
        <v>59</v>
      </c>
      <c r="X29" s="29">
        <v>24</v>
      </c>
    </row>
    <row r="30" spans="1:24" s="3" customFormat="1" ht="37.5" customHeight="1" x14ac:dyDescent="0.25">
      <c r="A30" s="40" t="s">
        <v>30</v>
      </c>
      <c r="B30" s="11">
        <v>69945</v>
      </c>
      <c r="C30" s="11">
        <v>7628</v>
      </c>
      <c r="D30" s="12">
        <f t="shared" si="0"/>
        <v>0.10905711630566874</v>
      </c>
      <c r="E30" s="13">
        <f>RANK(D30,D:D,1)</f>
        <v>2</v>
      </c>
      <c r="F30" s="11">
        <v>517</v>
      </c>
      <c r="G30" s="12">
        <f t="shared" si="1"/>
        <v>6.7776612480335605E-2</v>
      </c>
      <c r="H30" s="13">
        <f>RANK(G30,G:G,1)</f>
        <v>6</v>
      </c>
      <c r="I30" s="12">
        <f t="shared" si="2"/>
        <v>7.3915219100721997E-3</v>
      </c>
      <c r="J30" s="13">
        <f>RANK(I30,I:I,1)</f>
        <v>5</v>
      </c>
      <c r="K30" s="11">
        <v>71</v>
      </c>
      <c r="L30" s="12">
        <f t="shared" si="3"/>
        <v>1.0150832797197798E-3</v>
      </c>
      <c r="M30" s="14">
        <f>RANK(L30,L:L,1)</f>
        <v>3</v>
      </c>
      <c r="N30" s="12">
        <f t="shared" si="4"/>
        <v>0.13733075435203096</v>
      </c>
      <c r="O30" s="14">
        <v>10</v>
      </c>
      <c r="P30" s="15">
        <v>4</v>
      </c>
      <c r="Q30" s="11">
        <f t="shared" si="5"/>
        <v>17487</v>
      </c>
      <c r="R30" s="12">
        <f>Q30/SUM(Q$2:Q$24)</f>
        <v>6.9742677557271399E-2</v>
      </c>
      <c r="S30" s="16">
        <f>IF(Q30/SUM(Q$2:Q$24)=0,1,Q30/SUM(Q$2:Q$24))</f>
        <v>6.9742677557271399E-2</v>
      </c>
      <c r="T30" s="14">
        <f>IF(S30=1,0,RANK(S30,S:S,0))</f>
        <v>6</v>
      </c>
      <c r="U30" s="17">
        <v>83</v>
      </c>
      <c r="V30" s="13">
        <f>RANK(U30,U:U,1)</f>
        <v>24</v>
      </c>
      <c r="W30" s="18">
        <f t="shared" si="6"/>
        <v>56</v>
      </c>
      <c r="X30" s="29">
        <v>25</v>
      </c>
    </row>
    <row r="31" spans="1:24" s="3" customFormat="1" ht="37.5" customHeight="1" x14ac:dyDescent="0.25">
      <c r="A31" s="40" t="s">
        <v>17</v>
      </c>
      <c r="B31" s="11">
        <v>17355</v>
      </c>
      <c r="C31" s="11">
        <v>2028</v>
      </c>
      <c r="D31" s="12">
        <f t="shared" si="0"/>
        <v>0.11685393258426967</v>
      </c>
      <c r="E31" s="13">
        <f>RANK(D31,D:D,1)</f>
        <v>3</v>
      </c>
      <c r="F31" s="11">
        <v>104</v>
      </c>
      <c r="G31" s="12">
        <f t="shared" si="1"/>
        <v>5.128205128205128E-2</v>
      </c>
      <c r="H31" s="13">
        <f>RANK(G31,G:G,1)</f>
        <v>4</v>
      </c>
      <c r="I31" s="12">
        <f t="shared" si="2"/>
        <v>5.9925093632958804E-3</v>
      </c>
      <c r="J31" s="13">
        <f>RANK(I31,I:I,1)</f>
        <v>4</v>
      </c>
      <c r="K31" s="11">
        <v>16</v>
      </c>
      <c r="L31" s="12">
        <f t="shared" si="3"/>
        <v>9.2192451743013538E-4</v>
      </c>
      <c r="M31" s="14">
        <f>RANK(L31,L:L,1)</f>
        <v>2</v>
      </c>
      <c r="N31" s="12">
        <f t="shared" si="4"/>
        <v>0.15384615384615385</v>
      </c>
      <c r="O31" s="14">
        <v>13</v>
      </c>
      <c r="P31" s="15">
        <v>0</v>
      </c>
      <c r="Q31" s="11">
        <f t="shared" si="5"/>
        <v>0</v>
      </c>
      <c r="R31" s="12">
        <f>Q31/SUM(Q$2:Q$24)</f>
        <v>0</v>
      </c>
      <c r="S31" s="16">
        <f>IF(Q31/SUM(Q$2:Q$24)=0,1,Q31/SUM(Q$2:Q$24))</f>
        <v>1</v>
      </c>
      <c r="T31" s="14">
        <f>IF(S31=1,0,RANK(S31,S:S,0))</f>
        <v>0</v>
      </c>
      <c r="U31" s="17">
        <v>10</v>
      </c>
      <c r="V31" s="13">
        <f>RANK(U31,U:U,1)</f>
        <v>4</v>
      </c>
      <c r="W31" s="18">
        <f t="shared" si="6"/>
        <v>30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55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49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62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10:X35">
    <sortCondition ref="X10:X35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43"/>
  <sheetViews>
    <sheetView showGridLines="0" view="pageBreakPreview" topLeftCell="E10" zoomScale="42" zoomScaleNormal="33" zoomScaleSheetLayoutView="42" zoomScalePageLayoutView="40" workbookViewId="0">
      <selection activeCell="W26" sqref="W26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39.75" customHeight="1" x14ac:dyDescent="0.25">
      <c r="Q2" s="48" t="s">
        <v>43</v>
      </c>
      <c r="R2" s="48"/>
      <c r="S2" s="48"/>
      <c r="T2" s="48"/>
      <c r="U2" s="48"/>
      <c r="V2" s="48"/>
      <c r="W2" s="48"/>
      <c r="X2" s="48"/>
    </row>
    <row r="3" spans="1:240" ht="52.5" customHeight="1" x14ac:dyDescent="0.25">
      <c r="Q3" s="48" t="s">
        <v>52</v>
      </c>
      <c r="R3" s="48"/>
      <c r="S3" s="48"/>
      <c r="T3" s="48"/>
      <c r="U3" s="48"/>
      <c r="V3" s="48"/>
      <c r="W3" s="48"/>
      <c r="X3" s="48"/>
    </row>
    <row r="4" spans="1:240" ht="43.5" customHeight="1" x14ac:dyDescent="0.25">
      <c r="Q4" s="48" t="s">
        <v>53</v>
      </c>
      <c r="R4" s="48"/>
      <c r="S4" s="48"/>
      <c r="T4" s="48"/>
      <c r="U4" s="48"/>
      <c r="V4" s="48"/>
      <c r="W4" s="48"/>
      <c r="X4" s="48"/>
    </row>
    <row r="5" spans="1:240" ht="44.25" x14ac:dyDescent="0.25">
      <c r="Q5" s="48" t="s">
        <v>50</v>
      </c>
      <c r="R5" s="48"/>
      <c r="S5" s="48"/>
      <c r="T5" s="48"/>
      <c r="U5" s="48"/>
      <c r="V5" s="48"/>
      <c r="W5" s="48"/>
      <c r="X5" s="48"/>
    </row>
    <row r="6" spans="1:240" ht="9" customHeight="1" x14ac:dyDescent="0.55000000000000004">
      <c r="P6" s="28"/>
      <c r="Q6" s="28"/>
    </row>
    <row r="7" spans="1:240" ht="49.5" customHeight="1" thickBot="1" x14ac:dyDescent="0.3">
      <c r="A7" s="45" t="s">
        <v>56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0" s="2" customFormat="1" ht="26.25" customHeight="1" x14ac:dyDescent="0.25">
      <c r="A8" s="46" t="s">
        <v>38</v>
      </c>
      <c r="B8" s="30"/>
      <c r="C8" s="30"/>
      <c r="D8" s="31" t="s">
        <v>0</v>
      </c>
      <c r="E8" s="31"/>
      <c r="F8" s="30"/>
      <c r="G8" s="31" t="s">
        <v>1</v>
      </c>
      <c r="H8" s="31"/>
      <c r="I8" s="31" t="s">
        <v>2</v>
      </c>
      <c r="J8" s="31"/>
      <c r="K8" s="30"/>
      <c r="L8" s="31" t="s">
        <v>3</v>
      </c>
      <c r="M8" s="31"/>
      <c r="N8" s="31" t="s">
        <v>4</v>
      </c>
      <c r="O8" s="31"/>
      <c r="P8" s="30"/>
      <c r="Q8" s="30"/>
      <c r="R8" s="31" t="s">
        <v>5</v>
      </c>
      <c r="S8" s="32"/>
      <c r="T8" s="31"/>
      <c r="U8" s="31" t="s">
        <v>6</v>
      </c>
      <c r="V8" s="31"/>
      <c r="W8" s="33"/>
      <c r="X8" s="34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</row>
    <row r="9" spans="1:240" s="2" customFormat="1" ht="409.5" customHeight="1" x14ac:dyDescent="0.25">
      <c r="A9" s="47"/>
      <c r="B9" s="30" t="s">
        <v>60</v>
      </c>
      <c r="C9" s="30" t="s">
        <v>63</v>
      </c>
      <c r="D9" s="35" t="s">
        <v>44</v>
      </c>
      <c r="E9" s="36" t="s">
        <v>7</v>
      </c>
      <c r="F9" s="30" t="s">
        <v>64</v>
      </c>
      <c r="G9" s="35" t="s">
        <v>45</v>
      </c>
      <c r="H9" s="36" t="s">
        <v>7</v>
      </c>
      <c r="I9" s="35" t="s">
        <v>46</v>
      </c>
      <c r="J9" s="36" t="s">
        <v>7</v>
      </c>
      <c r="K9" s="30" t="s">
        <v>59</v>
      </c>
      <c r="L9" s="35" t="s">
        <v>47</v>
      </c>
      <c r="M9" s="36" t="s">
        <v>7</v>
      </c>
      <c r="N9" s="35" t="s">
        <v>8</v>
      </c>
      <c r="O9" s="36" t="s">
        <v>7</v>
      </c>
      <c r="P9" s="30" t="s">
        <v>9</v>
      </c>
      <c r="Q9" s="30" t="s">
        <v>10</v>
      </c>
      <c r="R9" s="35" t="s">
        <v>48</v>
      </c>
      <c r="S9" s="32"/>
      <c r="T9" s="36" t="s">
        <v>7</v>
      </c>
      <c r="U9" s="35" t="s">
        <v>65</v>
      </c>
      <c r="V9" s="36" t="s">
        <v>7</v>
      </c>
      <c r="W9" s="42" t="s">
        <v>11</v>
      </c>
      <c r="X9" s="34" t="s">
        <v>51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</row>
    <row r="10" spans="1:240" ht="37.5" customHeight="1" x14ac:dyDescent="0.25">
      <c r="A10" s="40" t="s">
        <v>16</v>
      </c>
      <c r="B10" s="11">
        <v>17694</v>
      </c>
      <c r="C10" s="11">
        <v>106</v>
      </c>
      <c r="D10" s="12">
        <f t="shared" ref="D10:D35" si="0">C10/B10</f>
        <v>5.9907313213518705E-3</v>
      </c>
      <c r="E10" s="13">
        <f t="shared" ref="E10:E35" si="1">RANK(D10,D:D,1)</f>
        <v>21</v>
      </c>
      <c r="F10" s="11">
        <v>123</v>
      </c>
      <c r="G10" s="12">
        <f t="shared" ref="G10:G35" si="2">F10/C10</f>
        <v>1.1603773584905661</v>
      </c>
      <c r="H10" s="13">
        <f t="shared" ref="H10:H35" si="3">RANK(G10,G:G,1)</f>
        <v>18</v>
      </c>
      <c r="I10" s="12">
        <f t="shared" ref="I10:I35" si="4">F10/B10</f>
        <v>6.9515089860969822E-3</v>
      </c>
      <c r="J10" s="13">
        <f t="shared" ref="J10:J35" si="5">RANK(I10,I:I,1)</f>
        <v>22</v>
      </c>
      <c r="K10" s="11">
        <v>38</v>
      </c>
      <c r="L10" s="12">
        <f t="shared" ref="L10:L35" si="6">K10/B10</f>
        <v>2.1476206623714253E-3</v>
      </c>
      <c r="M10" s="14">
        <f t="shared" ref="M10:M35" si="7">RANK(L10,L:L,1)</f>
        <v>23</v>
      </c>
      <c r="N10" s="12">
        <f t="shared" ref="N10:N35" si="8">K10/F10</f>
        <v>0.30894308943089432</v>
      </c>
      <c r="O10" s="14"/>
      <c r="P10" s="19">
        <v>2</v>
      </c>
      <c r="Q10" s="11">
        <f t="shared" ref="Q10:Q35" si="9">IFERROR(ROUNDUP(B10/P10,0),0)</f>
        <v>8847</v>
      </c>
      <c r="R10" s="12">
        <f t="shared" ref="R10:R35" si="10">Q10/SUM(Q$3:Q$28)</f>
        <v>3.6645376146332974E-2</v>
      </c>
      <c r="S10" s="16">
        <f t="shared" ref="S10:S35" si="11">IF(Q10/SUM(Q$3:Q$28)=0,1,Q10/SUM(Q$3:Q$28))</f>
        <v>3.6645376146332974E-2</v>
      </c>
      <c r="T10" s="14">
        <f t="shared" ref="T10:T35" si="12">IF(S10=1,0,RANK(S10,S:S,0))</f>
        <v>24</v>
      </c>
      <c r="U10" s="17">
        <v>42</v>
      </c>
      <c r="V10" s="13">
        <f t="shared" ref="V10:V35" si="13">RANK(U10,U:U,1)</f>
        <v>25</v>
      </c>
      <c r="W10" s="18"/>
      <c r="X10" s="29"/>
    </row>
    <row r="11" spans="1:240" ht="37.5" customHeight="1" x14ac:dyDescent="0.25">
      <c r="A11" s="40" t="s">
        <v>29</v>
      </c>
      <c r="B11" s="11">
        <v>6715</v>
      </c>
      <c r="C11" s="11">
        <v>34</v>
      </c>
      <c r="D11" s="12">
        <f t="shared" si="0"/>
        <v>5.0632911392405064E-3</v>
      </c>
      <c r="E11" s="13">
        <f t="shared" si="1"/>
        <v>16</v>
      </c>
      <c r="F11" s="11">
        <v>112</v>
      </c>
      <c r="G11" s="12">
        <f t="shared" si="2"/>
        <v>3.2941176470588234</v>
      </c>
      <c r="H11" s="13">
        <f t="shared" si="3"/>
        <v>26</v>
      </c>
      <c r="I11" s="12">
        <f t="shared" si="4"/>
        <v>1.6679076693968727E-2</v>
      </c>
      <c r="J11" s="13">
        <f t="shared" si="5"/>
        <v>25</v>
      </c>
      <c r="K11" s="11">
        <v>13</v>
      </c>
      <c r="L11" s="12">
        <f t="shared" si="6"/>
        <v>1.9359642591213701E-3</v>
      </c>
      <c r="M11" s="14">
        <f t="shared" si="7"/>
        <v>20</v>
      </c>
      <c r="N11" s="12">
        <f t="shared" si="8"/>
        <v>0.11607142857142858</v>
      </c>
      <c r="O11" s="14"/>
      <c r="P11" s="15">
        <v>1</v>
      </c>
      <c r="Q11" s="11">
        <f t="shared" si="9"/>
        <v>6715</v>
      </c>
      <c r="R11" s="12">
        <f t="shared" si="10"/>
        <v>2.7814366544888204E-2</v>
      </c>
      <c r="S11" s="16">
        <f t="shared" si="11"/>
        <v>2.7814366544888204E-2</v>
      </c>
      <c r="T11" s="14">
        <f t="shared" si="12"/>
        <v>26</v>
      </c>
      <c r="U11" s="17">
        <v>10</v>
      </c>
      <c r="V11" s="13">
        <f t="shared" si="13"/>
        <v>19</v>
      </c>
      <c r="W11" s="18"/>
      <c r="X11" s="29"/>
    </row>
    <row r="12" spans="1:240" ht="37.5" customHeight="1" x14ac:dyDescent="0.25">
      <c r="A12" s="41" t="s">
        <v>12</v>
      </c>
      <c r="B12" s="11">
        <v>9259</v>
      </c>
      <c r="C12" s="11">
        <v>50</v>
      </c>
      <c r="D12" s="12">
        <f t="shared" si="0"/>
        <v>5.4001512042337182E-3</v>
      </c>
      <c r="E12" s="13">
        <f t="shared" si="1"/>
        <v>18</v>
      </c>
      <c r="F12" s="11">
        <v>42</v>
      </c>
      <c r="G12" s="12">
        <f t="shared" si="2"/>
        <v>0.84</v>
      </c>
      <c r="H12" s="13">
        <f t="shared" si="3"/>
        <v>12</v>
      </c>
      <c r="I12" s="12">
        <f t="shared" si="4"/>
        <v>4.5361270115563236E-3</v>
      </c>
      <c r="J12" s="13">
        <f t="shared" si="5"/>
        <v>17</v>
      </c>
      <c r="K12" s="11">
        <v>8</v>
      </c>
      <c r="L12" s="12">
        <f t="shared" si="6"/>
        <v>8.64024192677395E-4</v>
      </c>
      <c r="M12" s="14">
        <f t="shared" si="7"/>
        <v>13</v>
      </c>
      <c r="N12" s="12">
        <f t="shared" si="8"/>
        <v>0.19047619047619047</v>
      </c>
      <c r="O12" s="14"/>
      <c r="P12" s="15">
        <v>1</v>
      </c>
      <c r="Q12" s="11">
        <f t="shared" si="9"/>
        <v>9259</v>
      </c>
      <c r="R12" s="12">
        <f t="shared" si="10"/>
        <v>3.8351931472690975E-2</v>
      </c>
      <c r="S12" s="16">
        <f t="shared" si="11"/>
        <v>3.8351931472690975E-2</v>
      </c>
      <c r="T12" s="14">
        <f t="shared" si="12"/>
        <v>22</v>
      </c>
      <c r="U12" s="17">
        <v>1</v>
      </c>
      <c r="V12" s="13">
        <f t="shared" si="13"/>
        <v>2</v>
      </c>
      <c r="W12" s="18"/>
      <c r="X12" s="29"/>
    </row>
    <row r="13" spans="1:240" ht="37.5" customHeight="1" x14ac:dyDescent="0.25">
      <c r="A13" s="40" t="s">
        <v>13</v>
      </c>
      <c r="B13" s="11">
        <v>16943</v>
      </c>
      <c r="C13" s="11">
        <v>88</v>
      </c>
      <c r="D13" s="12">
        <f t="shared" si="0"/>
        <v>5.193885380393083E-3</v>
      </c>
      <c r="E13" s="13">
        <f t="shared" si="1"/>
        <v>17</v>
      </c>
      <c r="F13" s="11">
        <v>122</v>
      </c>
      <c r="G13" s="12">
        <f t="shared" si="2"/>
        <v>1.3863636363636365</v>
      </c>
      <c r="H13" s="13">
        <f t="shared" si="3"/>
        <v>20</v>
      </c>
      <c r="I13" s="12">
        <f t="shared" si="4"/>
        <v>7.2006138228176827E-3</v>
      </c>
      <c r="J13" s="13">
        <f t="shared" si="5"/>
        <v>23</v>
      </c>
      <c r="K13" s="11">
        <v>36</v>
      </c>
      <c r="L13" s="12">
        <f t="shared" si="6"/>
        <v>2.1247712919789884E-3</v>
      </c>
      <c r="M13" s="14">
        <f t="shared" si="7"/>
        <v>21</v>
      </c>
      <c r="N13" s="12">
        <f t="shared" si="8"/>
        <v>0.29508196721311475</v>
      </c>
      <c r="O13" s="14"/>
      <c r="P13" s="15">
        <v>1</v>
      </c>
      <c r="Q13" s="11">
        <f t="shared" si="9"/>
        <v>16943</v>
      </c>
      <c r="R13" s="12">
        <f t="shared" si="10"/>
        <v>7.0180016734183295E-2</v>
      </c>
      <c r="S13" s="16">
        <f t="shared" si="11"/>
        <v>7.0180016734183295E-2</v>
      </c>
      <c r="T13" s="14">
        <f t="shared" si="12"/>
        <v>8</v>
      </c>
      <c r="U13" s="17">
        <v>4</v>
      </c>
      <c r="V13" s="13">
        <f t="shared" si="13"/>
        <v>11</v>
      </c>
      <c r="W13" s="18"/>
      <c r="X13" s="29"/>
    </row>
    <row r="14" spans="1:240" ht="37.5" customHeight="1" x14ac:dyDescent="0.25">
      <c r="A14" s="40" t="s">
        <v>32</v>
      </c>
      <c r="B14" s="11">
        <v>8708</v>
      </c>
      <c r="C14" s="11">
        <v>178</v>
      </c>
      <c r="D14" s="12">
        <f t="shared" si="0"/>
        <v>2.0440973817179606E-2</v>
      </c>
      <c r="E14" s="13">
        <f t="shared" si="1"/>
        <v>25</v>
      </c>
      <c r="F14" s="11">
        <v>166</v>
      </c>
      <c r="G14" s="12">
        <f t="shared" si="2"/>
        <v>0.93258426966292129</v>
      </c>
      <c r="H14" s="13">
        <f t="shared" si="3"/>
        <v>14</v>
      </c>
      <c r="I14" s="12">
        <f t="shared" si="4"/>
        <v>1.906293063849334E-2</v>
      </c>
      <c r="J14" s="13">
        <f t="shared" si="5"/>
        <v>26</v>
      </c>
      <c r="K14" s="11">
        <v>15</v>
      </c>
      <c r="L14" s="12">
        <f t="shared" si="6"/>
        <v>1.722553973357832E-3</v>
      </c>
      <c r="M14" s="14">
        <f t="shared" si="7"/>
        <v>19</v>
      </c>
      <c r="N14" s="12">
        <f t="shared" si="8"/>
        <v>9.036144578313253E-2</v>
      </c>
      <c r="O14" s="14"/>
      <c r="P14" s="15">
        <v>1</v>
      </c>
      <c r="Q14" s="11">
        <f t="shared" si="9"/>
        <v>8708</v>
      </c>
      <c r="R14" s="12">
        <f t="shared" si="10"/>
        <v>3.6069620829916084E-2</v>
      </c>
      <c r="S14" s="16">
        <f t="shared" si="11"/>
        <v>3.6069620829916084E-2</v>
      </c>
      <c r="T14" s="14">
        <f t="shared" si="12"/>
        <v>25</v>
      </c>
      <c r="U14" s="17">
        <v>1</v>
      </c>
      <c r="V14" s="13">
        <f t="shared" si="13"/>
        <v>2</v>
      </c>
      <c r="W14" s="18"/>
      <c r="X14" s="29"/>
    </row>
    <row r="15" spans="1:240" ht="37.5" customHeight="1" x14ac:dyDescent="0.25">
      <c r="A15" s="40" t="s">
        <v>28</v>
      </c>
      <c r="B15" s="11">
        <v>13624</v>
      </c>
      <c r="C15" s="11">
        <v>36</v>
      </c>
      <c r="D15" s="12">
        <f t="shared" si="0"/>
        <v>2.6423957721667646E-3</v>
      </c>
      <c r="E15" s="13">
        <f t="shared" si="1"/>
        <v>6</v>
      </c>
      <c r="F15" s="11">
        <v>70</v>
      </c>
      <c r="G15" s="12">
        <f t="shared" si="2"/>
        <v>1.9444444444444444</v>
      </c>
      <c r="H15" s="13">
        <f t="shared" si="3"/>
        <v>22</v>
      </c>
      <c r="I15" s="12">
        <f t="shared" si="4"/>
        <v>5.1379917792131529E-3</v>
      </c>
      <c r="J15" s="13">
        <f t="shared" si="5"/>
        <v>19</v>
      </c>
      <c r="K15" s="11">
        <v>5</v>
      </c>
      <c r="L15" s="12">
        <f t="shared" si="6"/>
        <v>3.669994128009395E-4</v>
      </c>
      <c r="M15" s="14">
        <f t="shared" si="7"/>
        <v>6</v>
      </c>
      <c r="N15" s="12">
        <f t="shared" si="8"/>
        <v>7.1428571428571425E-2</v>
      </c>
      <c r="O15" s="14"/>
      <c r="P15" s="15">
        <v>1.5</v>
      </c>
      <c r="Q15" s="11">
        <f t="shared" si="9"/>
        <v>9083</v>
      </c>
      <c r="R15" s="12">
        <f t="shared" si="10"/>
        <v>3.762291754686814E-2</v>
      </c>
      <c r="S15" s="16">
        <f t="shared" si="11"/>
        <v>3.762291754686814E-2</v>
      </c>
      <c r="T15" s="14">
        <f t="shared" si="12"/>
        <v>23</v>
      </c>
      <c r="U15" s="17">
        <v>9</v>
      </c>
      <c r="V15" s="13">
        <f t="shared" si="13"/>
        <v>17</v>
      </c>
      <c r="W15" s="18"/>
      <c r="X15" s="29"/>
    </row>
    <row r="16" spans="1:240" ht="37.5" customHeight="1" x14ac:dyDescent="0.25">
      <c r="A16" s="40" t="s">
        <v>18</v>
      </c>
      <c r="B16" s="11">
        <v>11913</v>
      </c>
      <c r="C16" s="11">
        <v>35</v>
      </c>
      <c r="D16" s="12">
        <f t="shared" si="0"/>
        <v>2.9379669268865946E-3</v>
      </c>
      <c r="E16" s="13">
        <f t="shared" si="1"/>
        <v>10</v>
      </c>
      <c r="F16" s="11">
        <v>46</v>
      </c>
      <c r="G16" s="12">
        <f t="shared" si="2"/>
        <v>1.3142857142857143</v>
      </c>
      <c r="H16" s="13">
        <f t="shared" si="3"/>
        <v>19</v>
      </c>
      <c r="I16" s="12">
        <f t="shared" si="4"/>
        <v>3.8613279610509527E-3</v>
      </c>
      <c r="J16" s="13">
        <f t="shared" si="5"/>
        <v>15</v>
      </c>
      <c r="K16" s="11">
        <v>10</v>
      </c>
      <c r="L16" s="12">
        <f t="shared" si="6"/>
        <v>8.3941912196759845E-4</v>
      </c>
      <c r="M16" s="14">
        <f t="shared" si="7"/>
        <v>12</v>
      </c>
      <c r="N16" s="12">
        <f t="shared" si="8"/>
        <v>0.21739130434782608</v>
      </c>
      <c r="O16" s="14"/>
      <c r="P16" s="15">
        <v>1</v>
      </c>
      <c r="Q16" s="11">
        <f t="shared" si="9"/>
        <v>11913</v>
      </c>
      <c r="R16" s="12">
        <f t="shared" si="10"/>
        <v>4.9345130104133009E-2</v>
      </c>
      <c r="S16" s="16">
        <f t="shared" si="11"/>
        <v>4.9345130104133009E-2</v>
      </c>
      <c r="T16" s="14">
        <f t="shared" si="12"/>
        <v>14</v>
      </c>
      <c r="U16" s="17">
        <v>3</v>
      </c>
      <c r="V16" s="13">
        <f t="shared" si="13"/>
        <v>9</v>
      </c>
      <c r="W16" s="18"/>
      <c r="X16" s="29"/>
    </row>
    <row r="17" spans="1:24" ht="37.5" customHeight="1" x14ac:dyDescent="0.25">
      <c r="A17" s="40" t="s">
        <v>31</v>
      </c>
      <c r="B17" s="11">
        <v>22880</v>
      </c>
      <c r="C17" s="11">
        <v>63</v>
      </c>
      <c r="D17" s="12">
        <f t="shared" si="0"/>
        <v>2.7534965034965034E-3</v>
      </c>
      <c r="E17" s="13">
        <f t="shared" si="1"/>
        <v>8</v>
      </c>
      <c r="F17" s="11">
        <v>145</v>
      </c>
      <c r="G17" s="12">
        <f t="shared" si="2"/>
        <v>2.3015873015873014</v>
      </c>
      <c r="H17" s="13">
        <f t="shared" si="3"/>
        <v>23</v>
      </c>
      <c r="I17" s="12">
        <f t="shared" si="4"/>
        <v>6.3374125874125871E-3</v>
      </c>
      <c r="J17" s="13">
        <f t="shared" si="5"/>
        <v>21</v>
      </c>
      <c r="K17" s="11">
        <v>36</v>
      </c>
      <c r="L17" s="12">
        <f t="shared" si="6"/>
        <v>1.5734265734265735E-3</v>
      </c>
      <c r="M17" s="14">
        <f t="shared" si="7"/>
        <v>18</v>
      </c>
      <c r="N17" s="12">
        <f t="shared" si="8"/>
        <v>0.24827586206896551</v>
      </c>
      <c r="O17" s="14"/>
      <c r="P17" s="15">
        <v>1.5</v>
      </c>
      <c r="Q17" s="11">
        <f t="shared" si="9"/>
        <v>15254</v>
      </c>
      <c r="R17" s="12">
        <f t="shared" si="10"/>
        <v>6.3183968321031223E-2</v>
      </c>
      <c r="S17" s="16">
        <f t="shared" si="11"/>
        <v>6.3183968321031223E-2</v>
      </c>
      <c r="T17" s="14">
        <f t="shared" si="12"/>
        <v>9</v>
      </c>
      <c r="U17" s="17">
        <v>4</v>
      </c>
      <c r="V17" s="13">
        <f t="shared" si="13"/>
        <v>11</v>
      </c>
      <c r="W17" s="18"/>
      <c r="X17" s="29"/>
    </row>
    <row r="18" spans="1:24" s="3" customFormat="1" ht="37.5" customHeight="1" x14ac:dyDescent="0.25">
      <c r="A18" s="40" t="s">
        <v>15</v>
      </c>
      <c r="B18" s="11">
        <v>15115</v>
      </c>
      <c r="C18" s="11">
        <v>62</v>
      </c>
      <c r="D18" s="12">
        <f t="shared" si="0"/>
        <v>4.101885544161429E-3</v>
      </c>
      <c r="E18" s="13">
        <f t="shared" si="1"/>
        <v>13</v>
      </c>
      <c r="F18" s="11">
        <v>58</v>
      </c>
      <c r="G18" s="12">
        <f t="shared" si="2"/>
        <v>0.93548387096774188</v>
      </c>
      <c r="H18" s="13">
        <f t="shared" si="3"/>
        <v>15</v>
      </c>
      <c r="I18" s="12">
        <f t="shared" si="4"/>
        <v>3.8372477671187563E-3</v>
      </c>
      <c r="J18" s="13">
        <f t="shared" si="5"/>
        <v>14</v>
      </c>
      <c r="K18" s="11">
        <v>19</v>
      </c>
      <c r="L18" s="12">
        <f t="shared" si="6"/>
        <v>1.257029440952696E-3</v>
      </c>
      <c r="M18" s="14">
        <f t="shared" si="7"/>
        <v>17</v>
      </c>
      <c r="N18" s="12">
        <f t="shared" si="8"/>
        <v>0.32758620689655171</v>
      </c>
      <c r="O18" s="14"/>
      <c r="P18" s="15">
        <v>1</v>
      </c>
      <c r="Q18" s="11">
        <f t="shared" si="9"/>
        <v>15115</v>
      </c>
      <c r="R18" s="12">
        <f t="shared" si="10"/>
        <v>6.2608213004614333E-2</v>
      </c>
      <c r="S18" s="16">
        <f t="shared" si="11"/>
        <v>6.2608213004614333E-2</v>
      </c>
      <c r="T18" s="14">
        <f t="shared" si="12"/>
        <v>10</v>
      </c>
      <c r="U18" s="17">
        <v>2</v>
      </c>
      <c r="V18" s="13">
        <f t="shared" si="13"/>
        <v>7</v>
      </c>
      <c r="W18" s="18"/>
      <c r="X18" s="29"/>
    </row>
    <row r="19" spans="1:24" s="3" customFormat="1" ht="37.5" customHeight="1" x14ac:dyDescent="0.25">
      <c r="A19" s="40" t="s">
        <v>35</v>
      </c>
      <c r="B19" s="11">
        <v>27129</v>
      </c>
      <c r="C19" s="11">
        <v>285</v>
      </c>
      <c r="D19" s="12">
        <f t="shared" si="0"/>
        <v>1.0505363264403406E-2</v>
      </c>
      <c r="E19" s="13">
        <f t="shared" si="1"/>
        <v>23</v>
      </c>
      <c r="F19" s="11">
        <v>134</v>
      </c>
      <c r="G19" s="12">
        <f t="shared" si="2"/>
        <v>0.47017543859649125</v>
      </c>
      <c r="H19" s="13">
        <f t="shared" si="3"/>
        <v>6</v>
      </c>
      <c r="I19" s="12">
        <f t="shared" si="4"/>
        <v>4.939363780456338E-3</v>
      </c>
      <c r="J19" s="13">
        <f t="shared" si="5"/>
        <v>18</v>
      </c>
      <c r="K19" s="11">
        <v>29</v>
      </c>
      <c r="L19" s="12">
        <f t="shared" si="6"/>
        <v>1.0689667883077151E-3</v>
      </c>
      <c r="M19" s="14">
        <f t="shared" si="7"/>
        <v>16</v>
      </c>
      <c r="N19" s="12">
        <f t="shared" si="8"/>
        <v>0.21641791044776118</v>
      </c>
      <c r="O19" s="14"/>
      <c r="P19" s="15">
        <v>2.5</v>
      </c>
      <c r="Q19" s="11">
        <f t="shared" si="9"/>
        <v>10852</v>
      </c>
      <c r="R19" s="12">
        <f t="shared" si="10"/>
        <v>4.495033592630332E-2</v>
      </c>
      <c r="S19" s="16">
        <f t="shared" si="11"/>
        <v>4.495033592630332E-2</v>
      </c>
      <c r="T19" s="14">
        <f t="shared" si="12"/>
        <v>17</v>
      </c>
      <c r="U19" s="17">
        <v>10</v>
      </c>
      <c r="V19" s="13">
        <f t="shared" si="13"/>
        <v>19</v>
      </c>
      <c r="W19" s="18"/>
      <c r="X19" s="29"/>
    </row>
    <row r="20" spans="1:24" s="3" customFormat="1" ht="37.5" customHeight="1" x14ac:dyDescent="0.25">
      <c r="A20" s="40" t="s">
        <v>25</v>
      </c>
      <c r="B20" s="11">
        <v>286866</v>
      </c>
      <c r="C20" s="11">
        <v>2249</v>
      </c>
      <c r="D20" s="12">
        <f t="shared" si="0"/>
        <v>7.8398973736866686E-3</v>
      </c>
      <c r="E20" s="13">
        <f t="shared" si="1"/>
        <v>22</v>
      </c>
      <c r="F20" s="11">
        <v>270</v>
      </c>
      <c r="G20" s="12">
        <f t="shared" si="2"/>
        <v>0.12005335704757671</v>
      </c>
      <c r="H20" s="13">
        <f t="shared" si="3"/>
        <v>3</v>
      </c>
      <c r="I20" s="12">
        <f t="shared" si="4"/>
        <v>9.4120599861956451E-4</v>
      </c>
      <c r="J20" s="13">
        <f t="shared" si="5"/>
        <v>5</v>
      </c>
      <c r="K20" s="11">
        <v>276</v>
      </c>
      <c r="L20" s="12">
        <f t="shared" si="6"/>
        <v>9.621216874777771E-4</v>
      </c>
      <c r="M20" s="14">
        <f t="shared" si="7"/>
        <v>15</v>
      </c>
      <c r="N20" s="44">
        <f t="shared" si="8"/>
        <v>1.0222222222222221</v>
      </c>
      <c r="O20" s="14"/>
      <c r="P20" s="15">
        <v>15</v>
      </c>
      <c r="Q20" s="11">
        <f t="shared" si="9"/>
        <v>19125</v>
      </c>
      <c r="R20" s="12">
        <f t="shared" si="10"/>
        <v>7.9218132564555011E-2</v>
      </c>
      <c r="S20" s="16">
        <f t="shared" si="11"/>
        <v>7.9218132564555011E-2</v>
      </c>
      <c r="T20" s="14">
        <f t="shared" si="12"/>
        <v>5</v>
      </c>
      <c r="U20" s="17">
        <v>436</v>
      </c>
      <c r="V20" s="13">
        <f t="shared" si="13"/>
        <v>26</v>
      </c>
      <c r="W20" s="18"/>
      <c r="X20" s="29"/>
    </row>
    <row r="21" spans="1:24" s="3" customFormat="1" ht="37.5" customHeight="1" x14ac:dyDescent="0.25">
      <c r="A21" s="40" t="s">
        <v>14</v>
      </c>
      <c r="B21" s="11">
        <v>13432</v>
      </c>
      <c r="C21" s="11">
        <v>160</v>
      </c>
      <c r="D21" s="12">
        <f t="shared" si="0"/>
        <v>1.1911852293031567E-2</v>
      </c>
      <c r="E21" s="13">
        <f t="shared" si="1"/>
        <v>24</v>
      </c>
      <c r="F21" s="11">
        <v>75</v>
      </c>
      <c r="G21" s="12">
        <f t="shared" si="2"/>
        <v>0.46875</v>
      </c>
      <c r="H21" s="13">
        <f t="shared" si="3"/>
        <v>5</v>
      </c>
      <c r="I21" s="12">
        <f t="shared" si="4"/>
        <v>5.5836807623585467E-3</v>
      </c>
      <c r="J21" s="13">
        <f t="shared" si="5"/>
        <v>20</v>
      </c>
      <c r="K21" s="11">
        <v>4</v>
      </c>
      <c r="L21" s="12">
        <f t="shared" si="6"/>
        <v>2.9779630732578919E-4</v>
      </c>
      <c r="M21" s="14">
        <f t="shared" si="7"/>
        <v>3</v>
      </c>
      <c r="N21" s="12">
        <f t="shared" si="8"/>
        <v>5.3333333333333337E-2</v>
      </c>
      <c r="O21" s="14"/>
      <c r="P21" s="15">
        <v>1</v>
      </c>
      <c r="Q21" s="11">
        <f t="shared" si="9"/>
        <v>13432</v>
      </c>
      <c r="R21" s="12">
        <f t="shared" si="10"/>
        <v>5.5637017338933482E-2</v>
      </c>
      <c r="S21" s="16">
        <f t="shared" si="11"/>
        <v>5.5637017338933482E-2</v>
      </c>
      <c r="T21" s="14">
        <f t="shared" si="12"/>
        <v>12</v>
      </c>
      <c r="U21" s="17">
        <v>7</v>
      </c>
      <c r="V21" s="13">
        <f t="shared" si="13"/>
        <v>15</v>
      </c>
      <c r="W21" s="18"/>
      <c r="X21" s="29"/>
    </row>
    <row r="22" spans="1:24" s="3" customFormat="1" ht="37.5" customHeight="1" x14ac:dyDescent="0.25">
      <c r="A22" s="40" t="s">
        <v>20</v>
      </c>
      <c r="B22" s="11">
        <v>13393</v>
      </c>
      <c r="C22" s="11">
        <v>32</v>
      </c>
      <c r="D22" s="12">
        <f t="shared" si="0"/>
        <v>2.3893078473829613E-3</v>
      </c>
      <c r="E22" s="13">
        <f t="shared" si="1"/>
        <v>5</v>
      </c>
      <c r="F22" s="11">
        <v>45</v>
      </c>
      <c r="G22" s="12">
        <f t="shared" si="2"/>
        <v>1.40625</v>
      </c>
      <c r="H22" s="13">
        <f t="shared" si="3"/>
        <v>21</v>
      </c>
      <c r="I22" s="12">
        <f t="shared" si="4"/>
        <v>3.3599641603822891E-3</v>
      </c>
      <c r="J22" s="13">
        <f t="shared" si="5"/>
        <v>11</v>
      </c>
      <c r="K22" s="11">
        <v>4</v>
      </c>
      <c r="L22" s="12">
        <f t="shared" si="6"/>
        <v>2.9866348092287017E-4</v>
      </c>
      <c r="M22" s="14">
        <f t="shared" si="7"/>
        <v>4</v>
      </c>
      <c r="N22" s="12">
        <f t="shared" si="8"/>
        <v>8.8888888888888892E-2</v>
      </c>
      <c r="O22" s="14"/>
      <c r="P22" s="15">
        <v>1</v>
      </c>
      <c r="Q22" s="11">
        <f t="shared" si="9"/>
        <v>13393</v>
      </c>
      <c r="R22" s="12">
        <f t="shared" si="10"/>
        <v>5.5475474480370469E-2</v>
      </c>
      <c r="S22" s="16">
        <f t="shared" si="11"/>
        <v>5.5475474480370469E-2</v>
      </c>
      <c r="T22" s="14">
        <f t="shared" si="12"/>
        <v>13</v>
      </c>
      <c r="U22" s="17">
        <v>14</v>
      </c>
      <c r="V22" s="13">
        <f t="shared" si="13"/>
        <v>22</v>
      </c>
      <c r="W22" s="18"/>
      <c r="X22" s="29"/>
    </row>
    <row r="23" spans="1:24" s="3" customFormat="1" ht="37.5" customHeight="1" x14ac:dyDescent="0.25">
      <c r="A23" s="40" t="s">
        <v>36</v>
      </c>
      <c r="B23" s="11">
        <v>4636</v>
      </c>
      <c r="C23" s="11">
        <v>13</v>
      </c>
      <c r="D23" s="12">
        <f t="shared" si="0"/>
        <v>2.8041415012942193E-3</v>
      </c>
      <c r="E23" s="13">
        <f t="shared" si="1"/>
        <v>9</v>
      </c>
      <c r="F23" s="11">
        <v>2</v>
      </c>
      <c r="G23" s="12">
        <f t="shared" si="2"/>
        <v>0.15384615384615385</v>
      </c>
      <c r="H23" s="13">
        <f t="shared" si="3"/>
        <v>4</v>
      </c>
      <c r="I23" s="12">
        <f t="shared" si="4"/>
        <v>4.3140638481449527E-4</v>
      </c>
      <c r="J23" s="13">
        <f t="shared" si="5"/>
        <v>4</v>
      </c>
      <c r="K23" s="11">
        <v>2</v>
      </c>
      <c r="L23" s="12">
        <f t="shared" si="6"/>
        <v>4.3140638481449527E-4</v>
      </c>
      <c r="M23" s="14">
        <f t="shared" si="7"/>
        <v>7</v>
      </c>
      <c r="N23" s="12">
        <f t="shared" si="8"/>
        <v>1</v>
      </c>
      <c r="O23" s="14"/>
      <c r="P23" s="15">
        <v>0.5</v>
      </c>
      <c r="Q23" s="11">
        <f t="shared" si="9"/>
        <v>9272</v>
      </c>
      <c r="R23" s="12">
        <f t="shared" si="10"/>
        <v>3.8405779092211975E-2</v>
      </c>
      <c r="S23" s="16">
        <f t="shared" si="11"/>
        <v>3.8405779092211975E-2</v>
      </c>
      <c r="T23" s="14">
        <f t="shared" si="12"/>
        <v>21</v>
      </c>
      <c r="U23" s="17">
        <v>0</v>
      </c>
      <c r="V23" s="13">
        <f t="shared" si="13"/>
        <v>1</v>
      </c>
      <c r="W23" s="18"/>
      <c r="X23" s="29"/>
    </row>
    <row r="24" spans="1:24" s="3" customFormat="1" ht="37.5" customHeight="1" x14ac:dyDescent="0.25">
      <c r="A24" s="40" t="s">
        <v>33</v>
      </c>
      <c r="B24" s="11">
        <v>11715</v>
      </c>
      <c r="C24" s="11">
        <v>52</v>
      </c>
      <c r="D24" s="12">
        <f t="shared" si="0"/>
        <v>4.4387537345283827E-3</v>
      </c>
      <c r="E24" s="13">
        <f t="shared" si="1"/>
        <v>15</v>
      </c>
      <c r="F24" s="11">
        <v>52</v>
      </c>
      <c r="G24" s="12">
        <f t="shared" si="2"/>
        <v>1</v>
      </c>
      <c r="H24" s="13">
        <f t="shared" si="3"/>
        <v>16</v>
      </c>
      <c r="I24" s="12">
        <f t="shared" si="4"/>
        <v>4.4387537345283827E-3</v>
      </c>
      <c r="J24" s="13">
        <f t="shared" si="5"/>
        <v>16</v>
      </c>
      <c r="K24" s="11">
        <v>0</v>
      </c>
      <c r="L24" s="12">
        <f t="shared" si="6"/>
        <v>0</v>
      </c>
      <c r="M24" s="14">
        <v>0</v>
      </c>
      <c r="N24" s="12">
        <f t="shared" si="8"/>
        <v>0</v>
      </c>
      <c r="O24" s="14"/>
      <c r="P24" s="15">
        <v>1</v>
      </c>
      <c r="Q24" s="11">
        <f t="shared" si="9"/>
        <v>11715</v>
      </c>
      <c r="R24" s="12">
        <f t="shared" si="10"/>
        <v>4.8524989437582322E-2</v>
      </c>
      <c r="S24" s="16">
        <f t="shared" si="11"/>
        <v>4.8524989437582322E-2</v>
      </c>
      <c r="T24" s="14">
        <f t="shared" si="12"/>
        <v>15</v>
      </c>
      <c r="U24" s="17">
        <v>9</v>
      </c>
      <c r="V24" s="13">
        <f t="shared" si="13"/>
        <v>17</v>
      </c>
      <c r="W24" s="18"/>
      <c r="X24" s="29"/>
    </row>
    <row r="25" spans="1:24" s="3" customFormat="1" ht="37.5" customHeight="1" x14ac:dyDescent="0.25">
      <c r="A25" s="40" t="s">
        <v>26</v>
      </c>
      <c r="B25" s="11">
        <v>25918</v>
      </c>
      <c r="C25" s="11">
        <v>69</v>
      </c>
      <c r="D25" s="12">
        <f t="shared" si="0"/>
        <v>2.6622424569797054E-3</v>
      </c>
      <c r="E25" s="13">
        <f t="shared" si="1"/>
        <v>7</v>
      </c>
      <c r="F25" s="11">
        <v>218</v>
      </c>
      <c r="G25" s="12">
        <f t="shared" si="2"/>
        <v>3.1594202898550723</v>
      </c>
      <c r="H25" s="13">
        <f t="shared" si="3"/>
        <v>25</v>
      </c>
      <c r="I25" s="12">
        <f t="shared" si="4"/>
        <v>8.4111428350953001E-3</v>
      </c>
      <c r="J25" s="13">
        <f t="shared" si="5"/>
        <v>24</v>
      </c>
      <c r="K25" s="11">
        <v>58</v>
      </c>
      <c r="L25" s="12">
        <f t="shared" si="6"/>
        <v>2.2378269928235205E-3</v>
      </c>
      <c r="M25" s="14">
        <f t="shared" si="7"/>
        <v>24</v>
      </c>
      <c r="N25" s="12">
        <f t="shared" si="8"/>
        <v>0.26605504587155965</v>
      </c>
      <c r="O25" s="14"/>
      <c r="P25" s="15">
        <v>1.5</v>
      </c>
      <c r="Q25" s="11">
        <f t="shared" si="9"/>
        <v>17279</v>
      </c>
      <c r="R25" s="12">
        <f t="shared" si="10"/>
        <v>7.1571770592572345E-2</v>
      </c>
      <c r="S25" s="16">
        <f t="shared" si="11"/>
        <v>7.1571770592572345E-2</v>
      </c>
      <c r="T25" s="14">
        <f t="shared" si="12"/>
        <v>7</v>
      </c>
      <c r="U25" s="17">
        <v>11</v>
      </c>
      <c r="V25" s="13">
        <f t="shared" si="13"/>
        <v>21</v>
      </c>
      <c r="W25" s="18"/>
      <c r="X25" s="29"/>
    </row>
    <row r="26" spans="1:24" s="3" customFormat="1" ht="37.5" customHeight="1" x14ac:dyDescent="0.25">
      <c r="A26" s="40" t="s">
        <v>23</v>
      </c>
      <c r="B26" s="11">
        <v>22974</v>
      </c>
      <c r="C26" s="11">
        <v>48</v>
      </c>
      <c r="D26" s="12">
        <f t="shared" si="0"/>
        <v>2.0893183598850876E-3</v>
      </c>
      <c r="E26" s="13">
        <f t="shared" si="1"/>
        <v>4</v>
      </c>
      <c r="F26" s="11">
        <v>35</v>
      </c>
      <c r="G26" s="12">
        <f t="shared" si="2"/>
        <v>0.72916666666666663</v>
      </c>
      <c r="H26" s="13">
        <f t="shared" si="3"/>
        <v>10</v>
      </c>
      <c r="I26" s="12">
        <f t="shared" si="4"/>
        <v>1.5234613040828763E-3</v>
      </c>
      <c r="J26" s="13">
        <f t="shared" si="5"/>
        <v>6</v>
      </c>
      <c r="K26" s="11">
        <v>13</v>
      </c>
      <c r="L26" s="12">
        <f t="shared" si="6"/>
        <v>5.6585705580221117E-4</v>
      </c>
      <c r="M26" s="14">
        <f t="shared" si="7"/>
        <v>9</v>
      </c>
      <c r="N26" s="12">
        <f t="shared" si="8"/>
        <v>0.37142857142857144</v>
      </c>
      <c r="O26" s="14"/>
      <c r="P26" s="15">
        <v>2</v>
      </c>
      <c r="Q26" s="11">
        <f t="shared" si="9"/>
        <v>11487</v>
      </c>
      <c r="R26" s="12">
        <f t="shared" si="10"/>
        <v>4.7580585033675474E-2</v>
      </c>
      <c r="S26" s="16">
        <f t="shared" si="11"/>
        <v>4.7580585033675474E-2</v>
      </c>
      <c r="T26" s="14">
        <f t="shared" si="12"/>
        <v>16</v>
      </c>
      <c r="U26" s="17">
        <v>3</v>
      </c>
      <c r="V26" s="13">
        <f t="shared" si="13"/>
        <v>9</v>
      </c>
      <c r="W26" s="18"/>
      <c r="X26" s="29"/>
    </row>
    <row r="27" spans="1:24" s="3" customFormat="1" ht="37.5" customHeight="1" x14ac:dyDescent="0.25">
      <c r="A27" s="40" t="s">
        <v>22</v>
      </c>
      <c r="B27" s="11">
        <v>22641</v>
      </c>
      <c r="C27" s="11">
        <v>86</v>
      </c>
      <c r="D27" s="12">
        <f t="shared" si="0"/>
        <v>3.7984187977562829E-3</v>
      </c>
      <c r="E27" s="13">
        <f t="shared" si="1"/>
        <v>11</v>
      </c>
      <c r="F27" s="11">
        <v>65</v>
      </c>
      <c r="G27" s="12">
        <f t="shared" si="2"/>
        <v>0.7558139534883721</v>
      </c>
      <c r="H27" s="13">
        <f t="shared" si="3"/>
        <v>11</v>
      </c>
      <c r="I27" s="12">
        <f t="shared" si="4"/>
        <v>2.8708979285367252E-3</v>
      </c>
      <c r="J27" s="13">
        <f t="shared" si="5"/>
        <v>9</v>
      </c>
      <c r="K27" s="11">
        <v>51</v>
      </c>
      <c r="L27" s="12">
        <f t="shared" si="6"/>
        <v>2.2525506823903537E-3</v>
      </c>
      <c r="M27" s="14">
        <f t="shared" si="7"/>
        <v>25</v>
      </c>
      <c r="N27" s="12">
        <f t="shared" si="8"/>
        <v>0.7846153846153846</v>
      </c>
      <c r="O27" s="14"/>
      <c r="P27" s="15">
        <v>1</v>
      </c>
      <c r="Q27" s="11">
        <f t="shared" si="9"/>
        <v>22641</v>
      </c>
      <c r="R27" s="12">
        <f t="shared" si="10"/>
        <v>9.3781842582697519E-2</v>
      </c>
      <c r="S27" s="16">
        <f t="shared" si="11"/>
        <v>9.3781842582697519E-2</v>
      </c>
      <c r="T27" s="14">
        <f t="shared" si="12"/>
        <v>2</v>
      </c>
      <c r="U27" s="17">
        <v>4</v>
      </c>
      <c r="V27" s="13">
        <f t="shared" si="13"/>
        <v>11</v>
      </c>
      <c r="W27" s="18"/>
      <c r="X27" s="29"/>
    </row>
    <row r="28" spans="1:24" s="3" customFormat="1" ht="37.5" customHeight="1" x14ac:dyDescent="0.25">
      <c r="A28" s="40" t="s">
        <v>19</v>
      </c>
      <c r="B28" s="11">
        <v>12986</v>
      </c>
      <c r="C28" s="11">
        <v>23</v>
      </c>
      <c r="D28" s="12">
        <f t="shared" si="0"/>
        <v>1.7711381487756045E-3</v>
      </c>
      <c r="E28" s="13">
        <f t="shared" si="1"/>
        <v>3</v>
      </c>
      <c r="F28" s="11">
        <v>25</v>
      </c>
      <c r="G28" s="12">
        <f t="shared" si="2"/>
        <v>1.0869565217391304</v>
      </c>
      <c r="H28" s="13">
        <f t="shared" si="3"/>
        <v>17</v>
      </c>
      <c r="I28" s="12">
        <f t="shared" si="4"/>
        <v>1.9251501617126136E-3</v>
      </c>
      <c r="J28" s="13">
        <f t="shared" si="5"/>
        <v>7</v>
      </c>
      <c r="K28" s="11">
        <v>9</v>
      </c>
      <c r="L28" s="12">
        <f t="shared" si="6"/>
        <v>6.9305405821654088E-4</v>
      </c>
      <c r="M28" s="14">
        <f t="shared" si="7"/>
        <v>10</v>
      </c>
      <c r="N28" s="12">
        <f t="shared" si="8"/>
        <v>0.36</v>
      </c>
      <c r="O28" s="14"/>
      <c r="P28" s="15">
        <v>1.25</v>
      </c>
      <c r="Q28" s="11">
        <f t="shared" si="9"/>
        <v>10389</v>
      </c>
      <c r="R28" s="12">
        <f t="shared" si="10"/>
        <v>4.3032532246439846E-2</v>
      </c>
      <c r="S28" s="16">
        <f t="shared" si="11"/>
        <v>4.3032532246439846E-2</v>
      </c>
      <c r="T28" s="14">
        <f t="shared" si="12"/>
        <v>18</v>
      </c>
      <c r="U28" s="17">
        <v>1</v>
      </c>
      <c r="V28" s="13">
        <f t="shared" si="13"/>
        <v>2</v>
      </c>
      <c r="W28" s="18"/>
      <c r="X28" s="29"/>
    </row>
    <row r="29" spans="1:24" s="3" customFormat="1" ht="37.5" customHeight="1" x14ac:dyDescent="0.25">
      <c r="A29" s="40" t="s">
        <v>21</v>
      </c>
      <c r="B29" s="11">
        <v>59109</v>
      </c>
      <c r="C29" s="11">
        <v>233</v>
      </c>
      <c r="D29" s="12">
        <f t="shared" si="0"/>
        <v>3.9418701043834273E-3</v>
      </c>
      <c r="E29" s="13">
        <f t="shared" si="1"/>
        <v>12</v>
      </c>
      <c r="F29" s="11">
        <v>209</v>
      </c>
      <c r="G29" s="12">
        <f t="shared" si="2"/>
        <v>0.89699570815450647</v>
      </c>
      <c r="H29" s="13">
        <f t="shared" si="3"/>
        <v>13</v>
      </c>
      <c r="I29" s="12">
        <f t="shared" si="4"/>
        <v>3.5358405657344907E-3</v>
      </c>
      <c r="J29" s="13">
        <f t="shared" si="5"/>
        <v>13</v>
      </c>
      <c r="K29" s="11">
        <v>179</v>
      </c>
      <c r="L29" s="12">
        <f t="shared" si="6"/>
        <v>3.0283036424233198E-3</v>
      </c>
      <c r="M29" s="14">
        <f t="shared" si="7"/>
        <v>26</v>
      </c>
      <c r="N29" s="12">
        <f t="shared" si="8"/>
        <v>0.8564593301435407</v>
      </c>
      <c r="O29" s="14"/>
      <c r="P29" s="15">
        <v>3</v>
      </c>
      <c r="Q29" s="11">
        <f t="shared" si="9"/>
        <v>19703</v>
      </c>
      <c r="R29" s="12">
        <f t="shared" si="10"/>
        <v>8.1612280570950449E-2</v>
      </c>
      <c r="S29" s="16">
        <f t="shared" si="11"/>
        <v>8.1612280570950449E-2</v>
      </c>
      <c r="T29" s="14">
        <f t="shared" si="12"/>
        <v>3</v>
      </c>
      <c r="U29" s="17">
        <v>28</v>
      </c>
      <c r="V29" s="13">
        <f t="shared" si="13"/>
        <v>23</v>
      </c>
      <c r="W29" s="18"/>
      <c r="X29" s="29"/>
    </row>
    <row r="30" spans="1:24" s="3" customFormat="1" ht="37.5" customHeight="1" x14ac:dyDescent="0.25">
      <c r="A30" s="40" t="s">
        <v>34</v>
      </c>
      <c r="B30" s="11">
        <v>9360</v>
      </c>
      <c r="C30" s="11">
        <v>40</v>
      </c>
      <c r="D30" s="12">
        <f t="shared" si="0"/>
        <v>4.2735042735042739E-3</v>
      </c>
      <c r="E30" s="13">
        <f t="shared" si="1"/>
        <v>14</v>
      </c>
      <c r="F30" s="11">
        <v>0</v>
      </c>
      <c r="G30" s="12">
        <f t="shared" si="2"/>
        <v>0</v>
      </c>
      <c r="H30" s="13">
        <v>0</v>
      </c>
      <c r="I30" s="12">
        <f t="shared" si="4"/>
        <v>0</v>
      </c>
      <c r="J30" s="13">
        <v>0</v>
      </c>
      <c r="K30" s="11">
        <v>0</v>
      </c>
      <c r="L30" s="12">
        <f t="shared" si="6"/>
        <v>0</v>
      </c>
      <c r="M30" s="14">
        <v>0</v>
      </c>
      <c r="N30" s="12">
        <v>0</v>
      </c>
      <c r="O30" s="14"/>
      <c r="P30" s="15">
        <v>1</v>
      </c>
      <c r="Q30" s="11">
        <f t="shared" si="9"/>
        <v>9360</v>
      </c>
      <c r="R30" s="12">
        <f t="shared" si="10"/>
        <v>3.8770286055123393E-2</v>
      </c>
      <c r="S30" s="16">
        <f t="shared" si="11"/>
        <v>3.8770286055123393E-2</v>
      </c>
      <c r="T30" s="14">
        <f t="shared" si="12"/>
        <v>20</v>
      </c>
      <c r="U30" s="17">
        <v>1</v>
      </c>
      <c r="V30" s="13">
        <f t="shared" si="13"/>
        <v>2</v>
      </c>
      <c r="W30" s="18"/>
      <c r="X30" s="29"/>
    </row>
    <row r="31" spans="1:24" s="3" customFormat="1" ht="37.5" customHeight="1" x14ac:dyDescent="0.25">
      <c r="A31" s="40" t="s">
        <v>27</v>
      </c>
      <c r="B31" s="11">
        <v>19617</v>
      </c>
      <c r="C31" s="11">
        <v>17</v>
      </c>
      <c r="D31" s="12">
        <f t="shared" si="0"/>
        <v>8.6659529999490235E-4</v>
      </c>
      <c r="E31" s="13">
        <f t="shared" si="1"/>
        <v>1</v>
      </c>
      <c r="F31" s="11">
        <v>8</v>
      </c>
      <c r="G31" s="12">
        <f t="shared" si="2"/>
        <v>0.47058823529411764</v>
      </c>
      <c r="H31" s="13">
        <f t="shared" si="3"/>
        <v>7</v>
      </c>
      <c r="I31" s="12">
        <f t="shared" si="4"/>
        <v>4.0780955293877758E-4</v>
      </c>
      <c r="J31" s="13">
        <f t="shared" si="5"/>
        <v>3</v>
      </c>
      <c r="K31" s="11">
        <v>14</v>
      </c>
      <c r="L31" s="12">
        <f t="shared" si="6"/>
        <v>7.1366671764286078E-4</v>
      </c>
      <c r="M31" s="14">
        <f t="shared" si="7"/>
        <v>11</v>
      </c>
      <c r="N31" s="44">
        <f t="shared" si="8"/>
        <v>1.75</v>
      </c>
      <c r="O31" s="14"/>
      <c r="P31" s="15">
        <v>1</v>
      </c>
      <c r="Q31" s="11">
        <f t="shared" si="9"/>
        <v>19617</v>
      </c>
      <c r="R31" s="12">
        <f t="shared" si="10"/>
        <v>8.1256057857196112E-2</v>
      </c>
      <c r="S31" s="16">
        <f t="shared" si="11"/>
        <v>8.1256057857196112E-2</v>
      </c>
      <c r="T31" s="14">
        <f t="shared" si="12"/>
        <v>4</v>
      </c>
      <c r="U31" s="17">
        <v>7</v>
      </c>
      <c r="V31" s="13">
        <f t="shared" si="13"/>
        <v>15</v>
      </c>
      <c r="W31" s="18"/>
      <c r="X31" s="29"/>
    </row>
    <row r="32" spans="1:24" s="3" customFormat="1" ht="37.5" customHeight="1" x14ac:dyDescent="0.25">
      <c r="A32" s="40" t="s">
        <v>24</v>
      </c>
      <c r="B32" s="11">
        <v>14100</v>
      </c>
      <c r="C32" s="11">
        <v>77</v>
      </c>
      <c r="D32" s="12">
        <f t="shared" si="0"/>
        <v>5.4609929078014187E-3</v>
      </c>
      <c r="E32" s="13">
        <f t="shared" si="1"/>
        <v>19</v>
      </c>
      <c r="F32" s="11">
        <v>49</v>
      </c>
      <c r="G32" s="12">
        <f t="shared" si="2"/>
        <v>0.63636363636363635</v>
      </c>
      <c r="H32" s="13">
        <f t="shared" si="3"/>
        <v>9</v>
      </c>
      <c r="I32" s="12">
        <f t="shared" si="4"/>
        <v>3.4751773049645392E-3</v>
      </c>
      <c r="J32" s="13">
        <f t="shared" si="5"/>
        <v>12</v>
      </c>
      <c r="K32" s="11">
        <v>30</v>
      </c>
      <c r="L32" s="12">
        <f t="shared" si="6"/>
        <v>2.1276595744680851E-3</v>
      </c>
      <c r="M32" s="14">
        <f t="shared" si="7"/>
        <v>22</v>
      </c>
      <c r="N32" s="12">
        <f t="shared" si="8"/>
        <v>0.61224489795918369</v>
      </c>
      <c r="O32" s="14"/>
      <c r="P32" s="15">
        <v>1</v>
      </c>
      <c r="Q32" s="11">
        <f t="shared" si="9"/>
        <v>14100</v>
      </c>
      <c r="R32" s="12">
        <f t="shared" si="10"/>
        <v>5.840395655739742E-2</v>
      </c>
      <c r="S32" s="16">
        <f t="shared" si="11"/>
        <v>5.840395655739742E-2</v>
      </c>
      <c r="T32" s="14">
        <f t="shared" si="12"/>
        <v>11</v>
      </c>
      <c r="U32" s="17">
        <v>1</v>
      </c>
      <c r="V32" s="13">
        <f t="shared" si="13"/>
        <v>2</v>
      </c>
      <c r="W32" s="18"/>
      <c r="X32" s="29"/>
    </row>
    <row r="33" spans="1:24" s="3" customFormat="1" ht="37.5" customHeight="1" x14ac:dyDescent="0.25">
      <c r="A33" s="40" t="s">
        <v>30</v>
      </c>
      <c r="B33" s="11">
        <v>69945</v>
      </c>
      <c r="C33" s="11">
        <v>65</v>
      </c>
      <c r="D33" s="12">
        <f t="shared" si="0"/>
        <v>9.2930159410965763E-4</v>
      </c>
      <c r="E33" s="13">
        <f t="shared" si="1"/>
        <v>2</v>
      </c>
      <c r="F33" s="11">
        <v>203</v>
      </c>
      <c r="G33" s="12">
        <f t="shared" si="2"/>
        <v>3.1230769230769231</v>
      </c>
      <c r="H33" s="13">
        <f t="shared" si="3"/>
        <v>24</v>
      </c>
      <c r="I33" s="12">
        <f t="shared" si="4"/>
        <v>2.9022803631424689E-3</v>
      </c>
      <c r="J33" s="13">
        <f t="shared" si="5"/>
        <v>10</v>
      </c>
      <c r="K33" s="11">
        <v>37</v>
      </c>
      <c r="L33" s="12">
        <f t="shared" si="6"/>
        <v>5.2898706126242045E-4</v>
      </c>
      <c r="M33" s="14">
        <f t="shared" si="7"/>
        <v>8</v>
      </c>
      <c r="N33" s="12">
        <f t="shared" si="8"/>
        <v>0.18226600985221675</v>
      </c>
      <c r="O33" s="14"/>
      <c r="P33" s="15">
        <v>4</v>
      </c>
      <c r="Q33" s="11">
        <f t="shared" si="9"/>
        <v>17487</v>
      </c>
      <c r="R33" s="12">
        <f t="shared" si="10"/>
        <v>7.2433332504908424E-2</v>
      </c>
      <c r="S33" s="16">
        <f t="shared" si="11"/>
        <v>7.2433332504908424E-2</v>
      </c>
      <c r="T33" s="14">
        <f t="shared" si="12"/>
        <v>6</v>
      </c>
      <c r="U33" s="17">
        <v>34</v>
      </c>
      <c r="V33" s="13">
        <f t="shared" si="13"/>
        <v>24</v>
      </c>
      <c r="W33" s="18"/>
      <c r="X33" s="29"/>
    </row>
    <row r="34" spans="1:24" s="3" customFormat="1" ht="37.5" customHeight="1" x14ac:dyDescent="0.25">
      <c r="A34" s="40" t="s">
        <v>37</v>
      </c>
      <c r="B34" s="11">
        <v>10386</v>
      </c>
      <c r="C34" s="11">
        <v>263</v>
      </c>
      <c r="D34" s="12">
        <f t="shared" si="0"/>
        <v>2.5322549585981128E-2</v>
      </c>
      <c r="E34" s="13">
        <f t="shared" si="1"/>
        <v>26</v>
      </c>
      <c r="F34" s="11">
        <v>0</v>
      </c>
      <c r="G34" s="12">
        <f t="shared" si="2"/>
        <v>0</v>
      </c>
      <c r="H34" s="13">
        <v>0</v>
      </c>
      <c r="I34" s="12">
        <f t="shared" si="4"/>
        <v>0</v>
      </c>
      <c r="J34" s="13">
        <v>0</v>
      </c>
      <c r="K34" s="11">
        <v>9</v>
      </c>
      <c r="L34" s="12">
        <f t="shared" si="6"/>
        <v>8.6655112651646442E-4</v>
      </c>
      <c r="M34" s="14">
        <f t="shared" si="7"/>
        <v>14</v>
      </c>
      <c r="N34" s="44" t="e">
        <f t="shared" si="8"/>
        <v>#DIV/0!</v>
      </c>
      <c r="O34" s="14"/>
      <c r="P34" s="15">
        <v>1</v>
      </c>
      <c r="Q34" s="11">
        <f t="shared" si="9"/>
        <v>10386</v>
      </c>
      <c r="R34" s="12">
        <f t="shared" si="10"/>
        <v>4.3020105872704224E-2</v>
      </c>
      <c r="S34" s="16">
        <f t="shared" si="11"/>
        <v>4.3020105872704224E-2</v>
      </c>
      <c r="T34" s="14">
        <f t="shared" si="12"/>
        <v>19</v>
      </c>
      <c r="U34" s="17">
        <v>2</v>
      </c>
      <c r="V34" s="13">
        <f t="shared" si="13"/>
        <v>7</v>
      </c>
      <c r="W34" s="18"/>
      <c r="X34" s="29"/>
    </row>
    <row r="35" spans="1:24" s="3" customFormat="1" ht="37.5" customHeight="1" x14ac:dyDescent="0.25">
      <c r="A35" s="40" t="s">
        <v>17</v>
      </c>
      <c r="B35" s="11">
        <v>17355</v>
      </c>
      <c r="C35" s="11">
        <v>95</v>
      </c>
      <c r="D35" s="12">
        <f t="shared" si="0"/>
        <v>5.4739268222414291E-3</v>
      </c>
      <c r="E35" s="13">
        <f t="shared" si="1"/>
        <v>20</v>
      </c>
      <c r="F35" s="11">
        <v>45</v>
      </c>
      <c r="G35" s="12">
        <f t="shared" si="2"/>
        <v>0.47368421052631576</v>
      </c>
      <c r="H35" s="13">
        <f t="shared" si="3"/>
        <v>8</v>
      </c>
      <c r="I35" s="12">
        <f t="shared" si="4"/>
        <v>2.5929127052722557E-3</v>
      </c>
      <c r="J35" s="13">
        <f t="shared" si="5"/>
        <v>8</v>
      </c>
      <c r="K35" s="11">
        <v>6</v>
      </c>
      <c r="L35" s="12">
        <f t="shared" si="6"/>
        <v>3.4572169403630077E-4</v>
      </c>
      <c r="M35" s="14">
        <f t="shared" si="7"/>
        <v>5</v>
      </c>
      <c r="N35" s="12">
        <f t="shared" si="8"/>
        <v>0.13333333333333333</v>
      </c>
      <c r="O35" s="14"/>
      <c r="P35" s="15">
        <v>0</v>
      </c>
      <c r="Q35" s="11">
        <f t="shared" si="9"/>
        <v>0</v>
      </c>
      <c r="R35" s="12">
        <f t="shared" si="10"/>
        <v>0</v>
      </c>
      <c r="S35" s="16">
        <f t="shared" si="11"/>
        <v>1</v>
      </c>
      <c r="T35" s="14">
        <f t="shared" si="12"/>
        <v>0</v>
      </c>
      <c r="U35" s="17">
        <v>4</v>
      </c>
      <c r="V35" s="13">
        <f t="shared" si="13"/>
        <v>11</v>
      </c>
      <c r="W35" s="18"/>
      <c r="X35" s="29"/>
    </row>
    <row r="36" spans="1:24" s="3" customFormat="1" ht="29.25" customHeight="1" x14ac:dyDescent="0.5">
      <c r="A36" s="37" t="s">
        <v>39</v>
      </c>
      <c r="B36" s="20"/>
      <c r="C36" s="20"/>
      <c r="D36" s="21"/>
      <c r="E36" s="22"/>
      <c r="F36" s="20"/>
      <c r="G36" s="21"/>
      <c r="H36" s="22"/>
      <c r="I36" s="21"/>
      <c r="J36" s="22"/>
      <c r="K36" s="20"/>
      <c r="L36" s="21"/>
      <c r="M36" s="23"/>
      <c r="N36" s="21"/>
      <c r="O36" s="23"/>
      <c r="P36" s="24"/>
      <c r="Q36" s="20"/>
      <c r="R36" s="21"/>
      <c r="S36" s="25"/>
      <c r="T36" s="23"/>
      <c r="U36" s="20"/>
      <c r="V36" s="22"/>
      <c r="W36" s="20"/>
      <c r="X36" s="26"/>
    </row>
    <row r="37" spans="1:24" s="3" customFormat="1" ht="36" customHeight="1" x14ac:dyDescent="0.45">
      <c r="A37" s="38" t="s">
        <v>40</v>
      </c>
      <c r="B37" s="27"/>
      <c r="C37" s="20"/>
      <c r="D37" s="21"/>
      <c r="E37" s="22"/>
      <c r="F37" s="20"/>
      <c r="G37" s="21"/>
      <c r="H37" s="22"/>
      <c r="I37" s="21"/>
      <c r="J37" s="22"/>
      <c r="K37" s="20"/>
      <c r="L37" s="21"/>
      <c r="M37" s="23"/>
      <c r="N37" s="21"/>
      <c r="O37" s="23"/>
      <c r="P37" s="24"/>
      <c r="Q37" s="20"/>
      <c r="R37" s="21"/>
      <c r="S37" s="25"/>
      <c r="T37" s="23"/>
      <c r="U37" s="20"/>
      <c r="V37" s="22"/>
      <c r="W37" s="20"/>
      <c r="X37" s="26"/>
    </row>
    <row r="38" spans="1:24" s="3" customFormat="1" ht="33" customHeight="1" x14ac:dyDescent="0.45">
      <c r="A38" s="38" t="s">
        <v>41</v>
      </c>
      <c r="B38" s="27"/>
      <c r="C38" s="20"/>
      <c r="D38" s="21"/>
      <c r="E38" s="22"/>
      <c r="F38" s="20"/>
      <c r="G38" s="21"/>
      <c r="H38" s="22"/>
      <c r="I38" s="21"/>
      <c r="J38" s="22"/>
      <c r="K38" s="20"/>
      <c r="L38" s="21"/>
      <c r="M38" s="23"/>
      <c r="N38" s="21"/>
      <c r="O38" s="23"/>
      <c r="P38" s="24"/>
      <c r="Q38" s="20"/>
      <c r="R38" s="21"/>
      <c r="S38" s="25"/>
      <c r="T38" s="23"/>
      <c r="U38" s="20"/>
      <c r="V38" s="22"/>
      <c r="W38" s="20"/>
      <c r="X38" s="26"/>
    </row>
    <row r="39" spans="1:24" s="3" customFormat="1" ht="33" x14ac:dyDescent="0.45">
      <c r="A39" s="38" t="s">
        <v>42</v>
      </c>
      <c r="B39"/>
      <c r="D39" s="4"/>
      <c r="E39" s="6"/>
      <c r="H39" s="7"/>
      <c r="J39" s="7"/>
      <c r="L39" s="4"/>
      <c r="M39" s="6"/>
      <c r="N39" s="4"/>
      <c r="O39" s="6"/>
      <c r="P39" s="4"/>
      <c r="Q39" s="4"/>
      <c r="R39" s="8"/>
      <c r="S39" s="9"/>
      <c r="T39" s="10"/>
      <c r="U39" s="4"/>
      <c r="V39" s="6"/>
      <c r="W39" s="8"/>
      <c r="X39" s="4"/>
    </row>
    <row r="40" spans="1:24" s="3" customFormat="1" ht="39" customHeight="1" x14ac:dyDescent="0.25">
      <c r="A40" s="39" t="s">
        <v>55</v>
      </c>
      <c r="B40"/>
      <c r="D40" s="4"/>
      <c r="E40" s="6"/>
      <c r="H40" s="7"/>
      <c r="J40" s="7"/>
      <c r="L40" s="4"/>
      <c r="M40" s="6"/>
      <c r="N40" s="4"/>
      <c r="O40" s="6"/>
      <c r="P40" s="4"/>
      <c r="Q40" s="4"/>
      <c r="R40" s="8"/>
      <c r="S40" s="9"/>
      <c r="T40" s="10"/>
      <c r="U40" s="4"/>
      <c r="V40" s="6"/>
      <c r="W40" s="8"/>
      <c r="X40" s="4"/>
    </row>
    <row r="41" spans="1:24" s="3" customFormat="1" ht="30.75" customHeight="1" x14ac:dyDescent="0.45">
      <c r="A41" s="38" t="s">
        <v>49</v>
      </c>
      <c r="B41" s="4"/>
      <c r="D41" s="4"/>
      <c r="E41" s="6"/>
      <c r="H41" s="7"/>
      <c r="J41" s="7"/>
      <c r="L41" s="4"/>
      <c r="M41" s="6"/>
      <c r="N41" s="4"/>
      <c r="O41" s="6"/>
      <c r="P41" s="4"/>
      <c r="Q41" s="4"/>
      <c r="R41" s="8"/>
      <c r="S41" s="9"/>
      <c r="T41" s="10"/>
      <c r="U41" s="4"/>
      <c r="V41" s="6"/>
      <c r="W41" s="8"/>
      <c r="X41" s="4"/>
    </row>
    <row r="42" spans="1:24" s="3" customFormat="1" ht="31.5" customHeight="1" x14ac:dyDescent="0.5">
      <c r="A42" s="43" t="s">
        <v>54</v>
      </c>
      <c r="Q42" s="4"/>
      <c r="R42" s="8"/>
      <c r="S42" s="9"/>
      <c r="T42" s="10"/>
      <c r="U42" s="4"/>
      <c r="V42" s="6"/>
      <c r="W42" s="8"/>
      <c r="X42" s="4"/>
    </row>
    <row r="43" spans="1:24" ht="33" x14ac:dyDescent="0.25">
      <c r="A43" s="39"/>
    </row>
  </sheetData>
  <autoFilter ref="A9:X35">
    <sortState ref="A4:Z87">
      <sortCondition ref="X2:X87"/>
    </sortState>
  </autoFilter>
  <sortState ref="A10:X35">
    <sortCondition ref="X10:X35"/>
  </sortState>
  <mergeCells count="6">
    <mergeCell ref="A8:A9"/>
    <mergeCell ref="Q2:X2"/>
    <mergeCell ref="Q3:X3"/>
    <mergeCell ref="Q4:X4"/>
    <mergeCell ref="Q5:X5"/>
    <mergeCell ref="A7:X7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 три квартала 2021 год </vt:lpstr>
      <vt:lpstr>за 3 кв. 2021 год  </vt:lpstr>
      <vt:lpstr>'за 3 кв. 2021 год  '!Область_печати</vt:lpstr>
      <vt:lpstr>'за три квартала 2021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2021-11-19T07:58:05Z</cp:lastPrinted>
  <dcterms:created xsi:type="dcterms:W3CDTF">2018-01-31T13:19:11Z</dcterms:created>
  <dcterms:modified xsi:type="dcterms:W3CDTF">2021-11-25T08:00:35Z</dcterms:modified>
</cp:coreProperties>
</file>