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ГТО\ОТЧЕТЫ\Рейтинги по работе МЦТ\2021 год\Итоговые за 2021 год\"/>
    </mc:Choice>
  </mc:AlternateContent>
  <bookViews>
    <workbookView xWindow="0" yWindow="0" windowWidth="20490" windowHeight="7155"/>
  </bookViews>
  <sheets>
    <sheet name="за 2021 год " sheetId="10" r:id="rId1"/>
  </sheets>
  <definedNames>
    <definedName name="_xlnm._FilterDatabase" localSheetId="0" hidden="1">'за 2021 год '!$A$8:$W$34</definedName>
    <definedName name="_xlnm.Print_Area" localSheetId="0">'за 2021 год '!$A$1:$X$41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8" i="10" l="1"/>
  <c r="V15" i="10"/>
  <c r="V17" i="10"/>
  <c r="N29" i="10" l="1"/>
  <c r="N12" i="10"/>
  <c r="N15" i="10"/>
  <c r="N13" i="10"/>
  <c r="N28" i="10"/>
  <c r="V12" i="10" l="1"/>
  <c r="V21" i="10"/>
  <c r="V13" i="10"/>
  <c r="V16" i="10"/>
  <c r="V11" i="10"/>
  <c r="V20" i="10"/>
  <c r="V19" i="10"/>
  <c r="V10" i="10"/>
  <c r="V27" i="10"/>
  <c r="V33" i="10"/>
  <c r="V18" i="10"/>
  <c r="V23" i="10"/>
  <c r="V25" i="10"/>
  <c r="V26" i="10"/>
  <c r="V30" i="10"/>
  <c r="V22" i="10"/>
  <c r="V14" i="10"/>
  <c r="V31" i="10"/>
  <c r="V9" i="10" l="1"/>
  <c r="V32" i="10"/>
  <c r="V24" i="10"/>
  <c r="V29" i="10"/>
  <c r="V34" i="10"/>
  <c r="N16" i="10" l="1"/>
  <c r="N21" i="10"/>
  <c r="N11" i="10"/>
  <c r="N18" i="10"/>
  <c r="N27" i="10"/>
  <c r="N10" i="10"/>
  <c r="N20" i="10"/>
  <c r="N23" i="10"/>
  <c r="N33" i="10"/>
  <c r="N19" i="10"/>
  <c r="N25" i="10"/>
  <c r="N30" i="10"/>
  <c r="N31" i="10"/>
  <c r="N22" i="10"/>
  <c r="N14" i="10"/>
  <c r="N26" i="10"/>
  <c r="N24" i="10"/>
  <c r="N32" i="10"/>
  <c r="N17" i="10"/>
  <c r="N34" i="10"/>
  <c r="Q33" i="10" l="1"/>
  <c r="L33" i="10"/>
  <c r="I33" i="10"/>
  <c r="G33" i="10"/>
  <c r="D33" i="10"/>
  <c r="Q26" i="10"/>
  <c r="L26" i="10"/>
  <c r="I26" i="10"/>
  <c r="G26" i="10"/>
  <c r="D26" i="10"/>
  <c r="Q34" i="10"/>
  <c r="L34" i="10"/>
  <c r="I34" i="10"/>
  <c r="G34" i="10"/>
  <c r="D34" i="10"/>
  <c r="Q16" i="10"/>
  <c r="L16" i="10"/>
  <c r="I16" i="10"/>
  <c r="G16" i="10"/>
  <c r="D16" i="10"/>
  <c r="Q25" i="10"/>
  <c r="L25" i="10"/>
  <c r="I25" i="10"/>
  <c r="G25" i="10"/>
  <c r="D25" i="10"/>
  <c r="Q30" i="10"/>
  <c r="L30" i="10"/>
  <c r="I30" i="10"/>
  <c r="G30" i="10"/>
  <c r="D30" i="10"/>
  <c r="Q31" i="10"/>
  <c r="L31" i="10"/>
  <c r="I31" i="10"/>
  <c r="G31" i="10"/>
  <c r="D31" i="10"/>
  <c r="Q32" i="10"/>
  <c r="L32" i="10"/>
  <c r="I32" i="10"/>
  <c r="G32" i="10"/>
  <c r="D32" i="10"/>
  <c r="Q17" i="10"/>
  <c r="L17" i="10"/>
  <c r="I17" i="10"/>
  <c r="G17" i="10"/>
  <c r="D17" i="10"/>
  <c r="Q24" i="10"/>
  <c r="L24" i="10"/>
  <c r="I24" i="10"/>
  <c r="G24" i="10"/>
  <c r="D24" i="10"/>
  <c r="Q29" i="10"/>
  <c r="L29" i="10"/>
  <c r="I29" i="10"/>
  <c r="G29" i="10"/>
  <c r="D29" i="10"/>
  <c r="Q13" i="10"/>
  <c r="L13" i="10"/>
  <c r="I13" i="10"/>
  <c r="G13" i="10"/>
  <c r="D13" i="10"/>
  <c r="Q14" i="10"/>
  <c r="L14" i="10"/>
  <c r="I14" i="10"/>
  <c r="G14" i="10"/>
  <c r="D14" i="10"/>
  <c r="Q11" i="10"/>
  <c r="L11" i="10"/>
  <c r="I11" i="10"/>
  <c r="G11" i="10"/>
  <c r="D11" i="10"/>
  <c r="Q27" i="10"/>
  <c r="L27" i="10"/>
  <c r="I27" i="10"/>
  <c r="G27" i="10"/>
  <c r="D27" i="10"/>
  <c r="Q23" i="10"/>
  <c r="L23" i="10"/>
  <c r="I23" i="10"/>
  <c r="G23" i="10"/>
  <c r="D23" i="10"/>
  <c r="Q22" i="10"/>
  <c r="L22" i="10"/>
  <c r="I22" i="10"/>
  <c r="G22" i="10"/>
  <c r="D22" i="10"/>
  <c r="Q21" i="10"/>
  <c r="L21" i="10"/>
  <c r="I21" i="10"/>
  <c r="G21" i="10"/>
  <c r="D21" i="10"/>
  <c r="Q18" i="10"/>
  <c r="L18" i="10"/>
  <c r="I18" i="10"/>
  <c r="G18" i="10"/>
  <c r="D18" i="10"/>
  <c r="Q10" i="10"/>
  <c r="L10" i="10"/>
  <c r="I10" i="10"/>
  <c r="G10" i="10"/>
  <c r="D10" i="10"/>
  <c r="Q20" i="10"/>
  <c r="L20" i="10"/>
  <c r="I20" i="10"/>
  <c r="G20" i="10"/>
  <c r="D20" i="10"/>
  <c r="Q19" i="10"/>
  <c r="L19" i="10"/>
  <c r="I19" i="10"/>
  <c r="G19" i="10"/>
  <c r="D19" i="10"/>
  <c r="Q15" i="10"/>
  <c r="L15" i="10"/>
  <c r="I15" i="10"/>
  <c r="G15" i="10"/>
  <c r="D15" i="10"/>
  <c r="Q28" i="10"/>
  <c r="L28" i="10"/>
  <c r="I28" i="10"/>
  <c r="G28" i="10"/>
  <c r="D28" i="10"/>
  <c r="Q9" i="10"/>
  <c r="N9" i="10"/>
  <c r="L9" i="10"/>
  <c r="I9" i="10"/>
  <c r="G9" i="10"/>
  <c r="D9" i="10"/>
  <c r="Q12" i="10"/>
  <c r="L12" i="10"/>
  <c r="I12" i="10"/>
  <c r="G12" i="10"/>
  <c r="D12" i="10"/>
  <c r="H12" i="10" l="1"/>
  <c r="H29" i="10"/>
  <c r="M19" i="10"/>
  <c r="M22" i="10"/>
  <c r="M10" i="10"/>
  <c r="M18" i="10"/>
  <c r="M27" i="10"/>
  <c r="M32" i="10"/>
  <c r="M24" i="10"/>
  <c r="M13" i="10"/>
  <c r="M25" i="10"/>
  <c r="M17" i="10"/>
  <c r="M11" i="10"/>
  <c r="M34" i="10"/>
  <c r="M16" i="10"/>
  <c r="M14" i="10"/>
  <c r="M21" i="10"/>
  <c r="M20" i="10"/>
  <c r="M23" i="10"/>
  <c r="M15" i="10"/>
  <c r="M28" i="10"/>
  <c r="M30" i="10"/>
  <c r="M26" i="10"/>
  <c r="M31" i="10"/>
  <c r="M12" i="10"/>
  <c r="M33" i="10"/>
  <c r="M29" i="10"/>
  <c r="H34" i="10"/>
  <c r="H33" i="10"/>
  <c r="H16" i="10"/>
  <c r="H31" i="10"/>
  <c r="H11" i="10"/>
  <c r="J23" i="10"/>
  <c r="J15" i="10"/>
  <c r="J28" i="10"/>
  <c r="J30" i="10"/>
  <c r="J26" i="10"/>
  <c r="J31" i="10"/>
  <c r="J12" i="10"/>
  <c r="J33" i="10"/>
  <c r="J29" i="10"/>
  <c r="J13" i="10"/>
  <c r="J25" i="10"/>
  <c r="J17" i="10"/>
  <c r="J11" i="10"/>
  <c r="J16" i="10"/>
  <c r="J32" i="10"/>
  <c r="J24" i="10"/>
  <c r="J34" i="10"/>
  <c r="H9" i="10"/>
  <c r="H15" i="10"/>
  <c r="H19" i="10"/>
  <c r="H20" i="10"/>
  <c r="H10" i="10"/>
  <c r="H18" i="10"/>
  <c r="H21" i="10"/>
  <c r="H22" i="10"/>
  <c r="H23" i="10"/>
  <c r="H27" i="10"/>
  <c r="H14" i="10"/>
  <c r="H13" i="10"/>
  <c r="H24" i="10"/>
  <c r="H17" i="10"/>
  <c r="H32" i="10"/>
  <c r="H30" i="10"/>
  <c r="H25" i="10"/>
  <c r="J9" i="10"/>
  <c r="H28" i="10"/>
  <c r="J19" i="10"/>
  <c r="J20" i="10"/>
  <c r="J10" i="10"/>
  <c r="J18" i="10"/>
  <c r="J21" i="10"/>
  <c r="J22" i="10"/>
  <c r="J27" i="10"/>
  <c r="J14" i="10"/>
  <c r="E33" i="10"/>
  <c r="R15" i="10"/>
  <c r="S12" i="10"/>
  <c r="R9" i="10"/>
  <c r="S28" i="10"/>
  <c r="M9" i="10"/>
  <c r="E9" i="10"/>
  <c r="E19" i="10"/>
  <c r="E15" i="10"/>
  <c r="E12" i="10"/>
  <c r="R12" i="10"/>
  <c r="S33" i="10"/>
  <c r="R26" i="10"/>
  <c r="S34" i="10"/>
  <c r="R16" i="10"/>
  <c r="S25" i="10"/>
  <c r="R30" i="10"/>
  <c r="S31" i="10"/>
  <c r="R32" i="10"/>
  <c r="S17" i="10"/>
  <c r="R24" i="10"/>
  <c r="S29" i="10"/>
  <c r="R13" i="10"/>
  <c r="S14" i="10"/>
  <c r="R11" i="10"/>
  <c r="S27" i="10"/>
  <c r="R23" i="10"/>
  <c r="S22" i="10"/>
  <c r="R21" i="10"/>
  <c r="S18" i="10"/>
  <c r="R10" i="10"/>
  <c r="S20" i="10"/>
  <c r="R19" i="10"/>
  <c r="S9" i="10"/>
  <c r="E28" i="10"/>
  <c r="R28" i="10"/>
  <c r="S15" i="10"/>
  <c r="E10" i="10"/>
  <c r="E21" i="10"/>
  <c r="E23" i="10"/>
  <c r="E11" i="10"/>
  <c r="E13" i="10"/>
  <c r="E24" i="10"/>
  <c r="E32" i="10"/>
  <c r="E30" i="10"/>
  <c r="E16" i="10"/>
  <c r="E26" i="10"/>
  <c r="S19" i="10"/>
  <c r="E20" i="10"/>
  <c r="R20" i="10"/>
  <c r="S10" i="10"/>
  <c r="E18" i="10"/>
  <c r="R18" i="10"/>
  <c r="S21" i="10"/>
  <c r="E22" i="10"/>
  <c r="R22" i="10"/>
  <c r="S23" i="10"/>
  <c r="E27" i="10"/>
  <c r="R27" i="10"/>
  <c r="S11" i="10"/>
  <c r="E14" i="10"/>
  <c r="R14" i="10"/>
  <c r="S13" i="10"/>
  <c r="E29" i="10"/>
  <c r="R29" i="10"/>
  <c r="S24" i="10"/>
  <c r="E17" i="10"/>
  <c r="R17" i="10"/>
  <c r="S32" i="10"/>
  <c r="E31" i="10"/>
  <c r="R31" i="10"/>
  <c r="S30" i="10"/>
  <c r="E25" i="10"/>
  <c r="R25" i="10"/>
  <c r="S16" i="10"/>
  <c r="E34" i="10"/>
  <c r="R34" i="10"/>
  <c r="H26" i="10"/>
  <c r="S26" i="10"/>
  <c r="R33" i="10"/>
  <c r="T26" i="10" l="1"/>
  <c r="W26" i="10" s="1"/>
  <c r="T12" i="10"/>
  <c r="W12" i="10" s="1"/>
  <c r="T16" i="10"/>
  <c r="W16" i="10" s="1"/>
  <c r="T30" i="10"/>
  <c r="W30" i="10" s="1"/>
  <c r="T32" i="10"/>
  <c r="W32" i="10" s="1"/>
  <c r="T24" i="10"/>
  <c r="W24" i="10" s="1"/>
  <c r="T13" i="10"/>
  <c r="W13" i="10" s="1"/>
  <c r="T11" i="10"/>
  <c r="W11" i="10" s="1"/>
  <c r="T23" i="10"/>
  <c r="W23" i="10" s="1"/>
  <c r="T21" i="10"/>
  <c r="W21" i="10" s="1"/>
  <c r="T10" i="10"/>
  <c r="W10" i="10" s="1"/>
  <c r="T19" i="10"/>
  <c r="W19" i="10" s="1"/>
  <c r="T15" i="10"/>
  <c r="W15" i="10" s="1"/>
  <c r="T9" i="10"/>
  <c r="W9" i="10" s="1"/>
  <c r="T20" i="10"/>
  <c r="W20" i="10" s="1"/>
  <c r="T18" i="10"/>
  <c r="W18" i="10" s="1"/>
  <c r="T22" i="10"/>
  <c r="W22" i="10" s="1"/>
  <c r="T27" i="10"/>
  <c r="W27" i="10" s="1"/>
  <c r="T14" i="10"/>
  <c r="W14" i="10" s="1"/>
  <c r="T29" i="10"/>
  <c r="W29" i="10" s="1"/>
  <c r="T17" i="10"/>
  <c r="W17" i="10" s="1"/>
  <c r="T31" i="10"/>
  <c r="W31" i="10" s="1"/>
  <c r="T25" i="10"/>
  <c r="W25" i="10" s="1"/>
  <c r="T34" i="10"/>
  <c r="W34" i="10" s="1"/>
  <c r="T33" i="10"/>
  <c r="W33" i="10" s="1"/>
  <c r="T28" i="10"/>
  <c r="W28" i="10" s="1"/>
</calcChain>
</file>

<file path=xl/sharedStrings.xml><?xml version="1.0" encoding="utf-8"?>
<sst xmlns="http://schemas.openxmlformats.org/spreadsheetml/2006/main" count="65" uniqueCount="59">
  <si>
    <t>Критерий №1</t>
  </si>
  <si>
    <t>Критерий №2</t>
  </si>
  <si>
    <t>Критерий №3</t>
  </si>
  <si>
    <t>Критерий №4</t>
  </si>
  <si>
    <t>Критерий №5</t>
  </si>
  <si>
    <t>Критерий №6</t>
  </si>
  <si>
    <t>Критерий №7</t>
  </si>
  <si>
    <t>Баллы</t>
  </si>
  <si>
    <t>Доля населения, выполнившего нормативы испытаний (тестов) комплекса ГТО на знаки отличия, от общей численности населения, принявшего участие в выполнении нормативов испытаний (тестов) комплекса ГТО</t>
  </si>
  <si>
    <t>Ставки в центрах тестирования (или структурных подразделениях организаций, наделенных правом по оценке выполнения нормативов испытаний (тестов) комплекса ГТО) для оказания государственной услуги населению</t>
  </si>
  <si>
    <t>Население, приходящееся на одну ставку штатного расписания центров тестирования</t>
  </si>
  <si>
    <t>ВСЕГО БАЛЛОВ</t>
  </si>
  <si>
    <t>Сафакулевский</t>
  </si>
  <si>
    <t>Варгашинский</t>
  </si>
  <si>
    <t>Мишкинский</t>
  </si>
  <si>
    <t>Петуховский</t>
  </si>
  <si>
    <t>Щучанский</t>
  </si>
  <si>
    <t>Юргамышский</t>
  </si>
  <si>
    <t>Лебяжьевский</t>
  </si>
  <si>
    <t>Целинный</t>
  </si>
  <si>
    <t>Белозерский</t>
  </si>
  <si>
    <t>Кетовский</t>
  </si>
  <si>
    <t>Далматовский</t>
  </si>
  <si>
    <t>Шадринский</t>
  </si>
  <si>
    <t>Шатровский</t>
  </si>
  <si>
    <t>г. Курган</t>
  </si>
  <si>
    <t>Куртамышский</t>
  </si>
  <si>
    <t>Катайский</t>
  </si>
  <si>
    <t>Макушинский</t>
  </si>
  <si>
    <t>Звериноголовский</t>
  </si>
  <si>
    <t>г. Шадринск</t>
  </si>
  <si>
    <t>Шумихинский</t>
  </si>
  <si>
    <t>Альменевский</t>
  </si>
  <si>
    <t>Притобольный</t>
  </si>
  <si>
    <t>Половинский</t>
  </si>
  <si>
    <t>Каргапольский</t>
  </si>
  <si>
    <t>Частоозерский</t>
  </si>
  <si>
    <t>Мокроусовский</t>
  </si>
  <si>
    <t>Район, город</t>
  </si>
  <si>
    <t>Система оценки , начисление баллов и определение мест муниципальных образований и городских округов Курганской области в рейтинге ГТО.</t>
  </si>
  <si>
    <t>1. Для определения места в рейтинге ГТО муниципальному образованию по каждому из критериев рейтинга ГТО начисляются баллы в обратной последовательности (26 баллов за 1 место и 1 балл за 26 место).</t>
  </si>
  <si>
    <t xml:space="preserve">В случае, если у двух муниципальных образований результаты по одному из критериев совпадают, то начисление баллов производится по минимальному значению в соответствии с занимаемым местом. </t>
  </si>
  <si>
    <t xml:space="preserve">2. Итоговое место муниципального образования в рейтинге ГТО определяется по сумме баллов, набранных по каждому критерию (от максимального к минимальному). </t>
  </si>
  <si>
    <t xml:space="preserve">Приложение </t>
  </si>
  <si>
    <t xml:space="preserve">Доля населения, зарегистрированного в электронной базе данных, от общей численности населения в возрасте от 6 лет, проживающего на территории Курганской области </t>
  </si>
  <si>
    <t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Курганской области зарегистрированного в электронной базе данных</t>
  </si>
  <si>
    <t>Доля населения, принявшего участие в выполнении нормативов испытаний (тестов) комплекса ГТО, от численности населения проживающего на территории Курганской области в возрасте от 6 лет</t>
  </si>
  <si>
    <t>Доля населения, выполнившего нормативы испытаний (тестов) комплекса ГТО на знаки отличия, от общей численности населения проживающего на территории Курганской области в возрасте от 6 лет</t>
  </si>
  <si>
    <t>Доля населения, проживающего на территории Курганской области, в возрасте от 6 лет, приходящегося на одну ставку штатного расписания центров тестирования (наделенных правом по оценке выполнения нормативов  комплекса ГТО) для оказания государственной услуги населению</t>
  </si>
  <si>
    <t>3. В случае, если у двух муниципальных образований совпадает общее количество баллов, то места распределяются по наибольшему количеству опубликованных материалов (критерий 7).</t>
  </si>
  <si>
    <t xml:space="preserve">Место в рейтинге </t>
  </si>
  <si>
    <t>Чем больше баллов набирает муниципальное образование, тем выше место оно занимает в рейтинге ГТО.</t>
  </si>
  <si>
    <r>
      <t>Общая численность населения в возрасте от 6 лет, проживающего на территории Курганской области (</t>
    </r>
    <r>
      <rPr>
        <b/>
        <i/>
        <sz val="18"/>
        <color theme="1"/>
        <rFont val="Arial"/>
        <family val="2"/>
        <charset val="204"/>
      </rPr>
      <t>на 1 января 2021 года</t>
    </r>
    <r>
      <rPr>
        <b/>
        <i/>
        <sz val="18"/>
        <color rgb="FFFF0000"/>
        <rFont val="Arial"/>
        <family val="2"/>
        <charset val="204"/>
      </rPr>
      <t xml:space="preserve"> </t>
    </r>
    <r>
      <rPr>
        <b/>
        <i/>
        <sz val="18"/>
        <rFont val="Arial"/>
        <family val="2"/>
        <charset val="204"/>
      </rPr>
      <t xml:space="preserve">764 413 </t>
    </r>
    <r>
      <rPr>
        <b/>
        <i/>
        <sz val="18"/>
        <color theme="1"/>
        <rFont val="Arial"/>
        <family val="2"/>
        <charset val="204"/>
      </rPr>
      <t>чел.)</t>
    </r>
  </si>
  <si>
    <t>Рейтинг деятельности муниципальных центров тестирования Курганской области по итогу 2021 года</t>
  </si>
  <si>
    <r>
      <t>Население, зарегистрированное в электронной базе данных, относящихся к реализации комплекса ГТО (</t>
    </r>
    <r>
      <rPr>
        <b/>
        <i/>
        <sz val="18"/>
        <color theme="1"/>
        <rFont val="Arial"/>
        <family val="2"/>
        <charset val="204"/>
      </rPr>
      <t>на 24 января 2022 года 123 944 человека)</t>
    </r>
  </si>
  <si>
    <r>
      <t xml:space="preserve"> </t>
    </r>
    <r>
      <rPr>
        <b/>
        <sz val="26"/>
        <color theme="1"/>
        <rFont val="Calibri"/>
        <family val="2"/>
        <charset val="204"/>
      </rPr>
      <t>*1349</t>
    </r>
    <r>
      <rPr>
        <b/>
        <sz val="26"/>
        <color theme="1"/>
        <rFont val="Arial"/>
        <family val="2"/>
        <charset val="204"/>
      </rPr>
      <t xml:space="preserve"> </t>
    </r>
    <r>
      <rPr>
        <sz val="26"/>
        <color theme="1"/>
        <rFont val="Arial"/>
        <family val="2"/>
        <charset val="204"/>
      </rPr>
      <t>человека - количество зарегистрированных на сайте ВФСК ГТО, которое нельзя отнести к определенному району или городу</t>
    </r>
  </si>
  <si>
    <r>
      <t xml:space="preserve">Население, принявшее участие в выполнении нормативов испытаний (тестов) комплекса ГТО         </t>
    </r>
    <r>
      <rPr>
        <b/>
        <sz val="18"/>
        <rFont val="Arial"/>
        <family val="2"/>
        <charset val="204"/>
      </rPr>
      <t xml:space="preserve">  (19469 чел. за 2021 год)</t>
    </r>
  </si>
  <si>
    <r>
      <t xml:space="preserve">Общее количество знаков       </t>
    </r>
    <r>
      <rPr>
        <b/>
        <sz val="18"/>
        <color rgb="FFFF0000"/>
        <rFont val="Arial"/>
        <family val="2"/>
        <charset val="204"/>
      </rPr>
      <t xml:space="preserve">  </t>
    </r>
    <r>
      <rPr>
        <b/>
        <sz val="18"/>
        <rFont val="Arial"/>
        <family val="2"/>
        <charset val="204"/>
      </rPr>
      <t>(11806 знаков за 2021 год)</t>
    </r>
  </si>
  <si>
    <r>
      <t xml:space="preserve">Количество опубликованных материалов по вопросам внедрения комплекса ГТО в региональных средствах массовой информации за оцениваемый период               </t>
    </r>
    <r>
      <rPr>
        <b/>
        <sz val="18"/>
        <rFont val="Arial"/>
        <family val="2"/>
        <charset val="204"/>
      </rPr>
      <t>(2548 статей за 2021 год)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</si>
</sst>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sz val="16"/>
      <name val="Arial"/>
      <family val="2"/>
      <charset val="204"/>
    </font>
    <font>
      <b/>
      <sz val="2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36"/>
      <color theme="1"/>
      <name val="Arial"/>
      <family val="2"/>
      <charset val="204"/>
    </font>
    <font>
      <b/>
      <sz val="36"/>
      <color theme="1"/>
      <name val="Arial"/>
      <family val="2"/>
      <charset val="204"/>
    </font>
    <font>
      <b/>
      <sz val="18"/>
      <color theme="1"/>
      <name val="Arial"/>
      <family val="2"/>
      <charset val="204"/>
    </font>
    <font>
      <b/>
      <sz val="26"/>
      <color theme="1"/>
      <name val="Arial"/>
      <family val="2"/>
      <charset val="204"/>
    </font>
    <font>
      <sz val="26"/>
      <color theme="1"/>
      <name val="Arial"/>
      <family val="2"/>
      <charset val="204"/>
    </font>
    <font>
      <sz val="18"/>
      <color theme="1"/>
      <name val="Arial"/>
      <family val="2"/>
      <charset val="204"/>
    </font>
    <font>
      <b/>
      <sz val="26"/>
      <color theme="1"/>
      <name val="Calibri"/>
      <family val="2"/>
      <charset val="204"/>
    </font>
    <font>
      <b/>
      <i/>
      <sz val="18"/>
      <color theme="1"/>
      <name val="Arial"/>
      <family val="2"/>
      <charset val="204"/>
    </font>
    <font>
      <b/>
      <sz val="18"/>
      <color rgb="FFFF0000"/>
      <name val="Arial"/>
      <family val="2"/>
      <charset val="204"/>
    </font>
    <font>
      <b/>
      <sz val="18"/>
      <name val="Arial"/>
      <family val="2"/>
      <charset val="204"/>
    </font>
    <font>
      <b/>
      <i/>
      <sz val="18"/>
      <name val="Arial"/>
      <family val="2"/>
      <charset val="204"/>
    </font>
    <font>
      <b/>
      <i/>
      <sz val="18"/>
      <color rgb="FFFF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49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vertical="center"/>
    </xf>
    <xf numFmtId="0" fontId="8" fillId="0" borderId="0" xfId="0" applyFont="1" applyBorder="1"/>
    <xf numFmtId="0" fontId="8" fillId="0" borderId="0" xfId="0" applyFont="1" applyFill="1" applyBorder="1"/>
    <xf numFmtId="0" fontId="4" fillId="0" borderId="0" xfId="0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3" fontId="5" fillId="3" borderId="1" xfId="0" applyNumberFormat="1" applyFont="1" applyFill="1" applyBorder="1" applyAlignment="1">
      <alignment horizontal="center" vertical="center"/>
    </xf>
    <xf numFmtId="10" fontId="5" fillId="6" borderId="1" xfId="1" applyNumberFormat="1" applyFont="1" applyFill="1" applyBorder="1" applyAlignment="1">
      <alignment horizontal="center" vertical="center"/>
    </xf>
    <xf numFmtId="3" fontId="3" fillId="7" borderId="1" xfId="0" applyNumberFormat="1" applyFont="1" applyFill="1" applyBorder="1" applyAlignment="1">
      <alignment horizontal="center" vertical="center"/>
    </xf>
    <xf numFmtId="1" fontId="3" fillId="7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1" applyNumberFormat="1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3" fontId="5" fillId="8" borderId="0" xfId="0" applyNumberFormat="1" applyFont="1" applyFill="1" applyBorder="1" applyAlignment="1">
      <alignment horizontal="center" vertical="center"/>
    </xf>
    <xf numFmtId="10" fontId="5" fillId="8" borderId="0" xfId="1" applyNumberFormat="1" applyFont="1" applyFill="1" applyBorder="1" applyAlignment="1">
      <alignment horizontal="center" vertical="center"/>
    </xf>
    <xf numFmtId="3" fontId="3" fillId="8" borderId="0" xfId="0" applyNumberFormat="1" applyFont="1" applyFill="1" applyBorder="1" applyAlignment="1">
      <alignment horizontal="center" vertical="center"/>
    </xf>
    <xf numFmtId="1" fontId="3" fillId="8" borderId="0" xfId="0" applyNumberFormat="1" applyFont="1" applyFill="1" applyBorder="1" applyAlignment="1">
      <alignment horizontal="center" vertical="center"/>
    </xf>
    <xf numFmtId="0" fontId="6" fillId="8" borderId="0" xfId="0" applyFont="1" applyFill="1" applyBorder="1" applyAlignment="1">
      <alignment horizontal="center" vertical="center"/>
    </xf>
    <xf numFmtId="0" fontId="5" fillId="8" borderId="0" xfId="1" applyNumberFormat="1" applyFont="1" applyFill="1" applyBorder="1" applyAlignment="1">
      <alignment horizontal="center" vertical="center"/>
    </xf>
    <xf numFmtId="0" fontId="7" fillId="8" borderId="0" xfId="0" applyFont="1" applyFill="1" applyBorder="1" applyAlignment="1">
      <alignment horizontal="center" vertical="center"/>
    </xf>
    <xf numFmtId="0" fontId="0" fillId="8" borderId="0" xfId="0" applyFill="1"/>
    <xf numFmtId="0" fontId="9" fillId="0" borderId="0" xfId="0" applyFont="1" applyBorder="1"/>
    <xf numFmtId="0" fontId="7" fillId="5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1" xfId="1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textRotation="255" wrapText="1"/>
    </xf>
    <xf numFmtId="0" fontId="12" fillId="0" borderId="0" xfId="0" applyFont="1"/>
    <xf numFmtId="0" fontId="13" fillId="0" borderId="0" xfId="0" applyFont="1"/>
    <xf numFmtId="0" fontId="13" fillId="0" borderId="0" xfId="0" applyFont="1" applyBorder="1" applyAlignment="1">
      <alignment vertical="center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left" vertical="top"/>
    </xf>
    <xf numFmtId="0" fontId="3" fillId="4" borderId="1" xfId="0" applyFont="1" applyFill="1" applyBorder="1" applyAlignment="1">
      <alignment horizontal="center" vertical="center" wrapText="1"/>
    </xf>
    <xf numFmtId="0" fontId="13" fillId="8" borderId="0" xfId="0" applyFont="1" applyFill="1" applyBorder="1"/>
    <xf numFmtId="0" fontId="9" fillId="0" borderId="0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F42"/>
  <sheetViews>
    <sheetView showGridLines="0" tabSelected="1" view="pageBreakPreview" zoomScale="42" zoomScaleNormal="33" zoomScaleSheetLayoutView="42" zoomScalePageLayoutView="40" workbookViewId="0">
      <selection activeCell="Q2" sqref="Q2:X2"/>
    </sheetView>
  </sheetViews>
  <sheetFormatPr defaultColWidth="8.85546875" defaultRowHeight="15.75" x14ac:dyDescent="0.25"/>
  <cols>
    <col min="1" max="1" width="31.85546875" style="5" customWidth="1"/>
    <col min="2" max="2" width="22.5703125" style="4" customWidth="1"/>
    <col min="3" max="3" width="24" style="3" customWidth="1"/>
    <col min="4" max="4" width="26" style="4" customWidth="1"/>
    <col min="5" max="5" width="6.140625" style="6" customWidth="1"/>
    <col min="6" max="6" width="23.140625" style="3" customWidth="1"/>
    <col min="7" max="7" width="33.5703125" style="3" customWidth="1"/>
    <col min="8" max="8" width="6" style="7" customWidth="1"/>
    <col min="9" max="9" width="30.5703125" style="3" customWidth="1"/>
    <col min="10" max="10" width="6.42578125" style="7" customWidth="1"/>
    <col min="11" max="11" width="20.5703125" style="3" customWidth="1"/>
    <col min="12" max="12" width="30.85546875" style="4" customWidth="1"/>
    <col min="13" max="13" width="6.42578125" style="6" customWidth="1"/>
    <col min="14" max="14" width="35.7109375" style="4" customWidth="1"/>
    <col min="15" max="15" width="6.7109375" style="6" customWidth="1"/>
    <col min="16" max="16" width="29.28515625" style="4" customWidth="1"/>
    <col min="17" max="17" width="26.28515625" style="4" customWidth="1"/>
    <col min="18" max="18" width="40.7109375" style="8" customWidth="1"/>
    <col min="19" max="19" width="13.42578125" style="9" hidden="1" customWidth="1"/>
    <col min="20" max="20" width="6" style="10" customWidth="1"/>
    <col min="21" max="21" width="30.42578125" style="4" customWidth="1"/>
    <col min="22" max="22" width="6.42578125" style="6" customWidth="1"/>
    <col min="23" max="23" width="17.42578125" style="8" customWidth="1"/>
    <col min="24" max="24" width="21.5703125" style="4" customWidth="1"/>
    <col min="25" max="240" width="8.85546875" style="3"/>
    <col min="241" max="16384" width="8.85546875" style="4"/>
  </cols>
  <sheetData>
    <row r="1" spans="1:240" ht="6" customHeight="1" x14ac:dyDescent="0.25"/>
    <row r="2" spans="1:240" ht="39.75" customHeight="1" x14ac:dyDescent="0.25">
      <c r="Q2" s="48" t="s">
        <v>43</v>
      </c>
      <c r="R2" s="48"/>
      <c r="S2" s="48"/>
      <c r="T2" s="48"/>
      <c r="U2" s="48"/>
      <c r="V2" s="48"/>
      <c r="W2" s="48"/>
      <c r="X2" s="48"/>
    </row>
    <row r="3" spans="1:240" ht="39.75" customHeight="1" x14ac:dyDescent="0.25">
      <c r="Q3" s="44"/>
      <c r="R3" s="44"/>
      <c r="S3" s="44"/>
      <c r="T3" s="44"/>
      <c r="U3" s="44"/>
      <c r="V3" s="44"/>
      <c r="W3" s="44"/>
      <c r="X3" s="44"/>
    </row>
    <row r="4" spans="1:240" ht="39.75" customHeight="1" x14ac:dyDescent="0.25">
      <c r="Q4" s="44"/>
      <c r="R4" s="44"/>
      <c r="S4" s="44"/>
      <c r="T4" s="44"/>
      <c r="U4" s="44"/>
      <c r="V4" s="44"/>
      <c r="W4" s="44"/>
      <c r="X4" s="44"/>
    </row>
    <row r="5" spans="1:240" ht="9" customHeight="1" x14ac:dyDescent="0.55000000000000004">
      <c r="P5" s="28"/>
      <c r="Q5" s="28"/>
    </row>
    <row r="6" spans="1:240" ht="49.5" customHeight="1" thickBot="1" x14ac:dyDescent="0.3">
      <c r="A6" s="45" t="s">
        <v>53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</row>
    <row r="7" spans="1:240" s="2" customFormat="1" ht="26.25" customHeight="1" x14ac:dyDescent="0.25">
      <c r="A7" s="46" t="s">
        <v>38</v>
      </c>
      <c r="B7" s="30"/>
      <c r="C7" s="30"/>
      <c r="D7" s="31" t="s">
        <v>0</v>
      </c>
      <c r="E7" s="31"/>
      <c r="F7" s="30"/>
      <c r="G7" s="31" t="s">
        <v>1</v>
      </c>
      <c r="H7" s="31"/>
      <c r="I7" s="31" t="s">
        <v>2</v>
      </c>
      <c r="J7" s="31"/>
      <c r="K7" s="30"/>
      <c r="L7" s="31" t="s">
        <v>3</v>
      </c>
      <c r="M7" s="31"/>
      <c r="N7" s="31" t="s">
        <v>4</v>
      </c>
      <c r="O7" s="31"/>
      <c r="P7" s="30"/>
      <c r="Q7" s="30"/>
      <c r="R7" s="31" t="s">
        <v>5</v>
      </c>
      <c r="S7" s="32"/>
      <c r="T7" s="31"/>
      <c r="U7" s="31" t="s">
        <v>6</v>
      </c>
      <c r="V7" s="31"/>
      <c r="W7" s="33"/>
      <c r="X7" s="34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</row>
    <row r="8" spans="1:240" s="2" customFormat="1" ht="409.5" customHeight="1" x14ac:dyDescent="0.25">
      <c r="A8" s="47"/>
      <c r="B8" s="30" t="s">
        <v>52</v>
      </c>
      <c r="C8" s="30" t="s">
        <v>54</v>
      </c>
      <c r="D8" s="35" t="s">
        <v>44</v>
      </c>
      <c r="E8" s="36" t="s">
        <v>7</v>
      </c>
      <c r="F8" s="30" t="s">
        <v>56</v>
      </c>
      <c r="G8" s="35" t="s">
        <v>45</v>
      </c>
      <c r="H8" s="36" t="s">
        <v>7</v>
      </c>
      <c r="I8" s="35" t="s">
        <v>46</v>
      </c>
      <c r="J8" s="36" t="s">
        <v>7</v>
      </c>
      <c r="K8" s="30" t="s">
        <v>57</v>
      </c>
      <c r="L8" s="35" t="s">
        <v>47</v>
      </c>
      <c r="M8" s="36" t="s">
        <v>7</v>
      </c>
      <c r="N8" s="35" t="s">
        <v>8</v>
      </c>
      <c r="O8" s="36" t="s">
        <v>7</v>
      </c>
      <c r="P8" s="30" t="s">
        <v>9</v>
      </c>
      <c r="Q8" s="30" t="s">
        <v>10</v>
      </c>
      <c r="R8" s="35" t="s">
        <v>48</v>
      </c>
      <c r="S8" s="32"/>
      <c r="T8" s="36" t="s">
        <v>7</v>
      </c>
      <c r="U8" s="35" t="s">
        <v>58</v>
      </c>
      <c r="V8" s="36" t="s">
        <v>7</v>
      </c>
      <c r="W8" s="42" t="s">
        <v>11</v>
      </c>
      <c r="X8" s="34" t="s">
        <v>50</v>
      </c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</row>
    <row r="9" spans="1:240" ht="37.5" customHeight="1" x14ac:dyDescent="0.25">
      <c r="A9" s="40" t="s">
        <v>16</v>
      </c>
      <c r="B9" s="11">
        <v>17694</v>
      </c>
      <c r="C9" s="11">
        <v>3062</v>
      </c>
      <c r="D9" s="12">
        <f t="shared" ref="D9:D34" si="0">C9/B9</f>
        <v>0.17305301232056064</v>
      </c>
      <c r="E9" s="13">
        <f>RANK(D9,D:D,1)</f>
        <v>14</v>
      </c>
      <c r="F9" s="11">
        <v>632</v>
      </c>
      <c r="G9" s="12">
        <f t="shared" ref="G9:G34" si="1">F9/C9</f>
        <v>0.20640104506858262</v>
      </c>
      <c r="H9" s="13">
        <f>RANK(G9,G:G,1)</f>
        <v>19</v>
      </c>
      <c r="I9" s="12">
        <f t="shared" ref="I9:I34" si="2">F9/B9</f>
        <v>3.5718322595230022E-2</v>
      </c>
      <c r="J9" s="13">
        <f>RANK(I9,I:I,1)</f>
        <v>19</v>
      </c>
      <c r="K9" s="11">
        <v>421</v>
      </c>
      <c r="L9" s="12">
        <f t="shared" ref="L9:L34" si="3">K9/B9</f>
        <v>2.3793376285746581E-2</v>
      </c>
      <c r="M9" s="14">
        <f>RANK(L9,L:L,1)</f>
        <v>24</v>
      </c>
      <c r="N9" s="12">
        <f t="shared" ref="N9:N34" si="4">K9/F9</f>
        <v>0.66613924050632911</v>
      </c>
      <c r="O9" s="14">
        <v>17</v>
      </c>
      <c r="P9" s="19">
        <v>2</v>
      </c>
      <c r="Q9" s="11">
        <f t="shared" ref="Q9:Q34" si="5">IFERROR(ROUNDUP(B9/P9,0),0)</f>
        <v>8847</v>
      </c>
      <c r="R9" s="12">
        <f>Q9/SUM(Q$5:Q$27)</f>
        <v>3.6796572807054027E-2</v>
      </c>
      <c r="S9" s="16">
        <f>IF(Q9/SUM(Q$5:Q$27)=0,1,Q9/SUM(Q$5:Q$27))</f>
        <v>3.6796572807054027E-2</v>
      </c>
      <c r="T9" s="14">
        <f>IF(S9=1,0,RANK(S9,S:S,0))</f>
        <v>24</v>
      </c>
      <c r="U9" s="17">
        <v>134</v>
      </c>
      <c r="V9" s="13">
        <f>RANK(U9,U:U,1)</f>
        <v>25</v>
      </c>
      <c r="W9" s="18">
        <f t="shared" ref="W9:W34" si="6">SUM(E9,H9,J9,M9,O9,V9,T9)</f>
        <v>142</v>
      </c>
      <c r="X9" s="29">
        <v>1</v>
      </c>
    </row>
    <row r="10" spans="1:240" ht="37.5" customHeight="1" x14ac:dyDescent="0.25">
      <c r="A10" s="40" t="s">
        <v>32</v>
      </c>
      <c r="B10" s="11">
        <v>8708</v>
      </c>
      <c r="C10" s="11">
        <v>1604</v>
      </c>
      <c r="D10" s="12">
        <f t="shared" si="0"/>
        <v>0.18419843821773083</v>
      </c>
      <c r="E10" s="13">
        <f>RANK(D10,D:D,1)</f>
        <v>18</v>
      </c>
      <c r="F10" s="11">
        <v>541</v>
      </c>
      <c r="G10" s="12">
        <f t="shared" si="1"/>
        <v>0.33728179551122195</v>
      </c>
      <c r="H10" s="13">
        <f>RANK(G10,G:G,1)</f>
        <v>24</v>
      </c>
      <c r="I10" s="12">
        <f t="shared" si="2"/>
        <v>6.2126779972439136E-2</v>
      </c>
      <c r="J10" s="13">
        <f>RANK(I10,I:I,1)</f>
        <v>25</v>
      </c>
      <c r="K10" s="11">
        <v>254</v>
      </c>
      <c r="L10" s="12">
        <f t="shared" si="3"/>
        <v>2.9168580615525953E-2</v>
      </c>
      <c r="M10" s="14">
        <f>RANK(L10,L:L,1)</f>
        <v>26</v>
      </c>
      <c r="N10" s="12">
        <f t="shared" si="4"/>
        <v>0.46950092421441775</v>
      </c>
      <c r="O10" s="14">
        <v>11</v>
      </c>
      <c r="P10" s="15">
        <v>1</v>
      </c>
      <c r="Q10" s="11">
        <f t="shared" si="5"/>
        <v>8708</v>
      </c>
      <c r="R10" s="12">
        <f>Q10/SUM(Q$5:Q$27)</f>
        <v>3.62184419581583E-2</v>
      </c>
      <c r="S10" s="16">
        <f>IF(Q10/SUM(Q$5:Q$27)=0,1,Q10/SUM(Q$5:Q$27))</f>
        <v>3.62184419581583E-2</v>
      </c>
      <c r="T10" s="14">
        <f>IF(S10=1,0,RANK(S10,S:S,0))</f>
        <v>25</v>
      </c>
      <c r="U10" s="17">
        <v>18</v>
      </c>
      <c r="V10" s="13">
        <f>RANK(U10,U:U,1)</f>
        <v>8</v>
      </c>
      <c r="W10" s="18">
        <f t="shared" si="6"/>
        <v>137</v>
      </c>
      <c r="X10" s="29">
        <v>2</v>
      </c>
    </row>
    <row r="11" spans="1:240" ht="37.5" customHeight="1" x14ac:dyDescent="0.25">
      <c r="A11" s="40" t="s">
        <v>22</v>
      </c>
      <c r="B11" s="11">
        <v>22641</v>
      </c>
      <c r="C11" s="11">
        <v>5949</v>
      </c>
      <c r="D11" s="12">
        <f t="shared" si="0"/>
        <v>0.26275341195176893</v>
      </c>
      <c r="E11" s="13">
        <f>RANK(D11,D:D,1)</f>
        <v>26</v>
      </c>
      <c r="F11" s="11">
        <v>1167</v>
      </c>
      <c r="G11" s="12">
        <f t="shared" si="1"/>
        <v>0.19616742309631871</v>
      </c>
      <c r="H11" s="13">
        <f>RANK(G11,G:G,1)</f>
        <v>17</v>
      </c>
      <c r="I11" s="12">
        <f t="shared" si="2"/>
        <v>5.1543659732343976E-2</v>
      </c>
      <c r="J11" s="13">
        <f>RANK(I11,I:I,1)</f>
        <v>23</v>
      </c>
      <c r="K11" s="11">
        <v>518</v>
      </c>
      <c r="L11" s="12">
        <f t="shared" si="3"/>
        <v>2.287884810741575E-2</v>
      </c>
      <c r="M11" s="14">
        <f>RANK(L11,L:L,1)</f>
        <v>22</v>
      </c>
      <c r="N11" s="12">
        <f t="shared" si="4"/>
        <v>0.44387317909168811</v>
      </c>
      <c r="O11" s="14">
        <v>9</v>
      </c>
      <c r="P11" s="15">
        <v>2</v>
      </c>
      <c r="Q11" s="11">
        <f t="shared" si="5"/>
        <v>11321</v>
      </c>
      <c r="R11" s="12">
        <f>Q11/SUM(Q$5:Q$27)</f>
        <v>4.7086470074449945E-2</v>
      </c>
      <c r="S11" s="16">
        <f>IF(Q11/SUM(Q$5:Q$27)=0,1,Q11/SUM(Q$5:Q$27))</f>
        <v>4.7086470074449945E-2</v>
      </c>
      <c r="T11" s="14">
        <f>IF(S11=1,0,RANK(S11,S:S,0))</f>
        <v>16</v>
      </c>
      <c r="U11" s="17">
        <v>30</v>
      </c>
      <c r="V11" s="13">
        <f>RANK(U11,U:U,1)</f>
        <v>15</v>
      </c>
      <c r="W11" s="18">
        <f t="shared" si="6"/>
        <v>128</v>
      </c>
      <c r="X11" s="29">
        <v>3</v>
      </c>
    </row>
    <row r="12" spans="1:240" ht="37.5" customHeight="1" x14ac:dyDescent="0.25">
      <c r="A12" s="40" t="s">
        <v>29</v>
      </c>
      <c r="B12" s="11">
        <v>6715</v>
      </c>
      <c r="C12" s="11">
        <v>1545</v>
      </c>
      <c r="D12" s="12">
        <f t="shared" si="0"/>
        <v>0.23008190618019358</v>
      </c>
      <c r="E12" s="13">
        <f>RANK(D12,D:D,1)</f>
        <v>25</v>
      </c>
      <c r="F12" s="11">
        <v>399</v>
      </c>
      <c r="G12" s="12">
        <f t="shared" si="1"/>
        <v>0.258252427184466</v>
      </c>
      <c r="H12" s="13">
        <f>RANK(G12,G:G,1)</f>
        <v>22</v>
      </c>
      <c r="I12" s="12">
        <f t="shared" si="2"/>
        <v>5.9419210722263589E-2</v>
      </c>
      <c r="J12" s="13">
        <f>RANK(I12,I:I,1)</f>
        <v>24</v>
      </c>
      <c r="K12" s="11">
        <v>102</v>
      </c>
      <c r="L12" s="12">
        <f t="shared" si="3"/>
        <v>1.5189873417721518E-2</v>
      </c>
      <c r="M12" s="14">
        <f>RANK(L12,L:L,1)</f>
        <v>14</v>
      </c>
      <c r="N12" s="12">
        <f t="shared" si="4"/>
        <v>0.25563909774436089</v>
      </c>
      <c r="O12" s="14">
        <v>4</v>
      </c>
      <c r="P12" s="15">
        <v>1</v>
      </c>
      <c r="Q12" s="11">
        <f t="shared" si="5"/>
        <v>6715</v>
      </c>
      <c r="R12" s="12">
        <f>Q12/SUM(Q$5:Q$27)</f>
        <v>2.792912698082602E-2</v>
      </c>
      <c r="S12" s="16">
        <f>IF(Q12/SUM(Q$5:Q$27)=0,1,Q12/SUM(Q$5:Q$27))</f>
        <v>2.792912698082602E-2</v>
      </c>
      <c r="T12" s="14">
        <f>IF(S12=1,0,RANK(S12,S:S,0))</f>
        <v>26</v>
      </c>
      <c r="U12" s="17">
        <v>22</v>
      </c>
      <c r="V12" s="13">
        <f>RANK(U12,U:U,1)</f>
        <v>10</v>
      </c>
      <c r="W12" s="18">
        <f t="shared" si="6"/>
        <v>125</v>
      </c>
      <c r="X12" s="29">
        <v>4</v>
      </c>
    </row>
    <row r="13" spans="1:240" ht="37.5" customHeight="1" x14ac:dyDescent="0.25">
      <c r="A13" s="40" t="s">
        <v>13</v>
      </c>
      <c r="B13" s="11">
        <v>16943</v>
      </c>
      <c r="C13" s="11">
        <v>3291</v>
      </c>
      <c r="D13" s="12">
        <f t="shared" si="0"/>
        <v>0.19423950894174585</v>
      </c>
      <c r="E13" s="13">
        <f>RANK(D13,D:D,1)</f>
        <v>22</v>
      </c>
      <c r="F13" s="11">
        <v>1164</v>
      </c>
      <c r="G13" s="12">
        <f t="shared" si="1"/>
        <v>0.35369188696444848</v>
      </c>
      <c r="H13" s="13">
        <f>RANK(G13,G:G,1)</f>
        <v>26</v>
      </c>
      <c r="I13" s="12">
        <f t="shared" si="2"/>
        <v>6.8700938440653961E-2</v>
      </c>
      <c r="J13" s="13">
        <f>RANK(I13,I:I,1)</f>
        <v>26</v>
      </c>
      <c r="K13" s="11">
        <v>350</v>
      </c>
      <c r="L13" s="12">
        <f t="shared" si="3"/>
        <v>2.0657498672017941E-2</v>
      </c>
      <c r="M13" s="14">
        <f>RANK(L13,L:L,1)</f>
        <v>19</v>
      </c>
      <c r="N13" s="12">
        <f t="shared" si="4"/>
        <v>0.30068728522336768</v>
      </c>
      <c r="O13" s="14">
        <v>5</v>
      </c>
      <c r="P13" s="15">
        <v>1</v>
      </c>
      <c r="Q13" s="11">
        <f t="shared" si="5"/>
        <v>16943</v>
      </c>
      <c r="R13" s="12">
        <f>Q13/SUM(Q$5:Q$27)</f>
        <v>7.0469575344175014E-2</v>
      </c>
      <c r="S13" s="16">
        <f>IF(Q13/SUM(Q$5:Q$27)=0,1,Q13/SUM(Q$5:Q$27))</f>
        <v>7.0469575344175014E-2</v>
      </c>
      <c r="T13" s="14">
        <f>IF(S13=1,0,RANK(S13,S:S,0))</f>
        <v>7</v>
      </c>
      <c r="U13" s="17">
        <v>40</v>
      </c>
      <c r="V13" s="13">
        <f>RANK(U13,U:U,1)</f>
        <v>18</v>
      </c>
      <c r="W13" s="18">
        <f t="shared" si="6"/>
        <v>123</v>
      </c>
      <c r="X13" s="29">
        <v>5</v>
      </c>
    </row>
    <row r="14" spans="1:240" ht="37.5" customHeight="1" x14ac:dyDescent="0.25">
      <c r="A14" s="40" t="s">
        <v>35</v>
      </c>
      <c r="B14" s="11">
        <v>27129</v>
      </c>
      <c r="C14" s="11">
        <v>5518</v>
      </c>
      <c r="D14" s="12">
        <f t="shared" si="0"/>
        <v>0.20339857716834384</v>
      </c>
      <c r="E14" s="13">
        <f>RANK(D14,D:D,1)</f>
        <v>23</v>
      </c>
      <c r="F14" s="11">
        <v>962</v>
      </c>
      <c r="G14" s="12">
        <f t="shared" si="1"/>
        <v>0.1743385284523378</v>
      </c>
      <c r="H14" s="13">
        <f>RANK(G14,G:G,1)</f>
        <v>14</v>
      </c>
      <c r="I14" s="12">
        <f t="shared" si="2"/>
        <v>3.5460208632828338E-2</v>
      </c>
      <c r="J14" s="13">
        <f>RANK(I14,I:I,1)</f>
        <v>18</v>
      </c>
      <c r="K14" s="11">
        <v>497</v>
      </c>
      <c r="L14" s="12">
        <f t="shared" si="3"/>
        <v>1.8319879096170149E-2</v>
      </c>
      <c r="M14" s="14">
        <f>RANK(L14,L:L,1)</f>
        <v>18</v>
      </c>
      <c r="N14" s="12">
        <f t="shared" si="4"/>
        <v>0.51663201663201663</v>
      </c>
      <c r="O14" s="14">
        <v>13</v>
      </c>
      <c r="P14" s="15">
        <v>2.5</v>
      </c>
      <c r="Q14" s="11">
        <f t="shared" si="5"/>
        <v>10852</v>
      </c>
      <c r="R14" s="12">
        <f>Q14/SUM(Q$5:Q$27)</f>
        <v>4.5135798361269394E-2</v>
      </c>
      <c r="S14" s="16">
        <f>IF(Q14/SUM(Q$5:Q$27)=0,1,Q14/SUM(Q$5:Q$27))</f>
        <v>4.5135798361269394E-2</v>
      </c>
      <c r="T14" s="14">
        <f>IF(S14=1,0,RANK(S14,S:S,0))</f>
        <v>17</v>
      </c>
      <c r="U14" s="17">
        <v>53</v>
      </c>
      <c r="V14" s="13">
        <f>RANK(U14,U:U,1)</f>
        <v>19</v>
      </c>
      <c r="W14" s="18">
        <f t="shared" si="6"/>
        <v>122</v>
      </c>
      <c r="X14" s="29">
        <v>6</v>
      </c>
    </row>
    <row r="15" spans="1:240" ht="37.5" customHeight="1" x14ac:dyDescent="0.25">
      <c r="A15" s="40" t="s">
        <v>33</v>
      </c>
      <c r="B15" s="11">
        <v>11715</v>
      </c>
      <c r="C15" s="11">
        <v>1695</v>
      </c>
      <c r="D15" s="12">
        <f t="shared" si="0"/>
        <v>0.14468629961587709</v>
      </c>
      <c r="E15" s="13">
        <f>RANK(D15,D:D,1)</f>
        <v>7</v>
      </c>
      <c r="F15" s="11">
        <v>583</v>
      </c>
      <c r="G15" s="12">
        <f t="shared" si="1"/>
        <v>0.34395280235988202</v>
      </c>
      <c r="H15" s="13">
        <f>RANK(G15,G:G,1)</f>
        <v>25</v>
      </c>
      <c r="I15" s="12">
        <f t="shared" si="2"/>
        <v>4.9765258215962442E-2</v>
      </c>
      <c r="J15" s="13">
        <f>RANK(I15,I:I,1)</f>
        <v>22</v>
      </c>
      <c r="K15" s="11">
        <v>258</v>
      </c>
      <c r="L15" s="12">
        <f t="shared" si="3"/>
        <v>2.2023047375160053E-2</v>
      </c>
      <c r="M15" s="14">
        <f>RANK(L15,L:L,1)</f>
        <v>21</v>
      </c>
      <c r="N15" s="12">
        <f t="shared" si="4"/>
        <v>0.44253859348198971</v>
      </c>
      <c r="O15" s="14">
        <v>8</v>
      </c>
      <c r="P15" s="15">
        <v>1</v>
      </c>
      <c r="Q15" s="11">
        <f t="shared" si="5"/>
        <v>11715</v>
      </c>
      <c r="R15" s="12">
        <f>Q15/SUM(Q$5:Q$27)</f>
        <v>4.8725200682111218E-2</v>
      </c>
      <c r="S15" s="16">
        <f>IF(Q15/SUM(Q$5:Q$27)=0,1,Q15/SUM(Q$5:Q$27))</f>
        <v>4.8725200682111218E-2</v>
      </c>
      <c r="T15" s="14">
        <f>IF(S15=1,0,RANK(S15,S:S,0))</f>
        <v>13</v>
      </c>
      <c r="U15" s="17">
        <v>80</v>
      </c>
      <c r="V15" s="13">
        <f>RANK(U15,U:U,1)</f>
        <v>22</v>
      </c>
      <c r="W15" s="18">
        <f t="shared" si="6"/>
        <v>118</v>
      </c>
      <c r="X15" s="29">
        <v>7</v>
      </c>
    </row>
    <row r="16" spans="1:240" ht="37.5" customHeight="1" x14ac:dyDescent="0.25">
      <c r="A16" s="40" t="s">
        <v>24</v>
      </c>
      <c r="B16" s="11">
        <v>14100</v>
      </c>
      <c r="C16" s="11">
        <v>2565</v>
      </c>
      <c r="D16" s="12">
        <f t="shared" si="0"/>
        <v>0.18191489361702129</v>
      </c>
      <c r="E16" s="13">
        <f>RANK(D16,D:D,1)</f>
        <v>17</v>
      </c>
      <c r="F16" s="11">
        <v>402</v>
      </c>
      <c r="G16" s="12">
        <f t="shared" si="1"/>
        <v>0.15672514619883041</v>
      </c>
      <c r="H16" s="13">
        <f>RANK(G16,G:G,1)</f>
        <v>13</v>
      </c>
      <c r="I16" s="12">
        <f t="shared" si="2"/>
        <v>2.8510638297872339E-2</v>
      </c>
      <c r="J16" s="13">
        <f>RANK(I16,I:I,1)</f>
        <v>12</v>
      </c>
      <c r="K16" s="11">
        <v>380</v>
      </c>
      <c r="L16" s="12">
        <f t="shared" si="3"/>
        <v>2.6950354609929079E-2</v>
      </c>
      <c r="M16" s="14">
        <f>RANK(L16,L:L,1)</f>
        <v>25</v>
      </c>
      <c r="N16" s="12">
        <f t="shared" si="4"/>
        <v>0.94527363184079605</v>
      </c>
      <c r="O16" s="14">
        <v>25</v>
      </c>
      <c r="P16" s="15">
        <v>1</v>
      </c>
      <c r="Q16" s="11">
        <f t="shared" si="5"/>
        <v>14100</v>
      </c>
      <c r="R16" s="12">
        <f>Q16/SUM(Q$5:Q$27)</f>
        <v>5.8644927837624254E-2</v>
      </c>
      <c r="S16" s="16">
        <f>IF(Q16/SUM(Q$5:Q$27)=0,1,Q16/SUM(Q$5:Q$27))</f>
        <v>5.8644927837624254E-2</v>
      </c>
      <c r="T16" s="14">
        <f>IF(S16=1,0,RANK(S16,S:S,0))</f>
        <v>9</v>
      </c>
      <c r="U16" s="17">
        <v>24</v>
      </c>
      <c r="V16" s="13">
        <f>RANK(U16,U:U,1)</f>
        <v>11</v>
      </c>
      <c r="W16" s="18">
        <f t="shared" si="6"/>
        <v>112</v>
      </c>
      <c r="X16" s="29">
        <v>8</v>
      </c>
    </row>
    <row r="17" spans="1:24" s="3" customFormat="1" ht="37.5" customHeight="1" x14ac:dyDescent="0.25">
      <c r="A17" s="40" t="s">
        <v>26</v>
      </c>
      <c r="B17" s="11">
        <v>25918</v>
      </c>
      <c r="C17" s="11">
        <v>4328</v>
      </c>
      <c r="D17" s="12">
        <f t="shared" si="0"/>
        <v>0.16698819353345165</v>
      </c>
      <c r="E17" s="13">
        <f>RANK(D17,D:D,1)</f>
        <v>12</v>
      </c>
      <c r="F17" s="11">
        <v>838</v>
      </c>
      <c r="G17" s="12">
        <f t="shared" si="1"/>
        <v>0.19362292051756008</v>
      </c>
      <c r="H17" s="13">
        <f>RANK(G17,G:G,1)</f>
        <v>16</v>
      </c>
      <c r="I17" s="12">
        <f t="shared" si="2"/>
        <v>3.2332741723898446E-2</v>
      </c>
      <c r="J17" s="13">
        <f>RANK(I17,I:I,1)</f>
        <v>16</v>
      </c>
      <c r="K17" s="11">
        <v>600</v>
      </c>
      <c r="L17" s="12">
        <f t="shared" si="3"/>
        <v>2.3149934408519177E-2</v>
      </c>
      <c r="M17" s="14">
        <f>RANK(L17,L:L,1)</f>
        <v>23</v>
      </c>
      <c r="N17" s="12">
        <f t="shared" si="4"/>
        <v>0.71599045346062051</v>
      </c>
      <c r="O17" s="14">
        <v>21</v>
      </c>
      <c r="P17" s="15">
        <v>1.5</v>
      </c>
      <c r="Q17" s="11">
        <f t="shared" si="5"/>
        <v>17279</v>
      </c>
      <c r="R17" s="12">
        <f>Q17/SUM(Q$5:Q$27)</f>
        <v>7.1867071496901386E-2</v>
      </c>
      <c r="S17" s="16">
        <f>IF(Q17/SUM(Q$5:Q$27)=0,1,Q17/SUM(Q$5:Q$27))</f>
        <v>7.1867071496901386E-2</v>
      </c>
      <c r="T17" s="14">
        <f>IF(S17=1,0,RANK(S17,S:S,0))</f>
        <v>6</v>
      </c>
      <c r="U17" s="17">
        <v>37</v>
      </c>
      <c r="V17" s="13">
        <f>RANK(U17,U:U,1)</f>
        <v>16</v>
      </c>
      <c r="W17" s="18">
        <f t="shared" si="6"/>
        <v>110</v>
      </c>
      <c r="X17" s="29">
        <v>9</v>
      </c>
    </row>
    <row r="18" spans="1:24" s="3" customFormat="1" ht="37.5" customHeight="1" x14ac:dyDescent="0.25">
      <c r="A18" s="40" t="s">
        <v>31</v>
      </c>
      <c r="B18" s="11">
        <v>22880</v>
      </c>
      <c r="C18" s="11">
        <v>4123</v>
      </c>
      <c r="D18" s="12">
        <f t="shared" si="0"/>
        <v>0.18020104895104896</v>
      </c>
      <c r="E18" s="13">
        <f>RANK(D18,D:D,1)</f>
        <v>16</v>
      </c>
      <c r="F18" s="11">
        <v>726</v>
      </c>
      <c r="G18" s="12">
        <f t="shared" si="1"/>
        <v>0.17608537472714042</v>
      </c>
      <c r="H18" s="13">
        <f>RANK(G18,G:G,1)</f>
        <v>15</v>
      </c>
      <c r="I18" s="12">
        <f t="shared" si="2"/>
        <v>3.1730769230769229E-2</v>
      </c>
      <c r="J18" s="13">
        <f>RANK(I18,I:I,1)</f>
        <v>15</v>
      </c>
      <c r="K18" s="11">
        <v>484</v>
      </c>
      <c r="L18" s="12">
        <f t="shared" si="3"/>
        <v>2.1153846153846155E-2</v>
      </c>
      <c r="M18" s="14">
        <f>RANK(L18,L:L,1)</f>
        <v>20</v>
      </c>
      <c r="N18" s="12">
        <f t="shared" si="4"/>
        <v>0.66666666666666663</v>
      </c>
      <c r="O18" s="14">
        <v>18</v>
      </c>
      <c r="P18" s="15">
        <v>2</v>
      </c>
      <c r="Q18" s="11">
        <f t="shared" si="5"/>
        <v>11440</v>
      </c>
      <c r="R18" s="12">
        <f>Q18/SUM(Q$5:Q$27)</f>
        <v>4.7581416628540533E-2</v>
      </c>
      <c r="S18" s="16">
        <f>IF(Q18/SUM(Q$5:Q$27)=0,1,Q18/SUM(Q$5:Q$27))</f>
        <v>4.7581416628540533E-2</v>
      </c>
      <c r="T18" s="14">
        <f>IF(S18=1,0,RANK(S18,S:S,0))</f>
        <v>15</v>
      </c>
      <c r="U18" s="17">
        <v>21</v>
      </c>
      <c r="V18" s="13">
        <f>RANK(U18,U:U,1)</f>
        <v>9</v>
      </c>
      <c r="W18" s="18">
        <f t="shared" si="6"/>
        <v>108</v>
      </c>
      <c r="X18" s="29">
        <v>10</v>
      </c>
    </row>
    <row r="19" spans="1:24" s="3" customFormat="1" ht="37.5" customHeight="1" x14ac:dyDescent="0.25">
      <c r="A19" s="40" t="s">
        <v>28</v>
      </c>
      <c r="B19" s="11">
        <v>13624</v>
      </c>
      <c r="C19" s="11">
        <v>2629</v>
      </c>
      <c r="D19" s="12">
        <f t="shared" si="0"/>
        <v>0.192968291250734</v>
      </c>
      <c r="E19" s="13">
        <f>RANK(D19,D:D,1)</f>
        <v>20</v>
      </c>
      <c r="F19" s="11">
        <v>382</v>
      </c>
      <c r="G19" s="12">
        <f t="shared" si="1"/>
        <v>0.14530239634842146</v>
      </c>
      <c r="H19" s="13">
        <f>RANK(G19,G:G,1)</f>
        <v>12</v>
      </c>
      <c r="I19" s="12">
        <f t="shared" si="2"/>
        <v>2.803875513799178E-2</v>
      </c>
      <c r="J19" s="13">
        <f>RANK(I19,I:I,1)</f>
        <v>11</v>
      </c>
      <c r="K19" s="11">
        <v>139</v>
      </c>
      <c r="L19" s="12">
        <f t="shared" si="3"/>
        <v>1.0202583675866119E-2</v>
      </c>
      <c r="M19" s="14">
        <f>RANK(L19,L:L,1)</f>
        <v>11</v>
      </c>
      <c r="N19" s="12">
        <f t="shared" si="4"/>
        <v>0.36387434554973824</v>
      </c>
      <c r="O19" s="14">
        <v>7</v>
      </c>
      <c r="P19" s="15">
        <v>1.5</v>
      </c>
      <c r="Q19" s="11">
        <f t="shared" si="5"/>
        <v>9083</v>
      </c>
      <c r="R19" s="12">
        <f>Q19/SUM(Q$5:Q$27)</f>
        <v>3.7778147485754691E-2</v>
      </c>
      <c r="S19" s="16">
        <f>IF(Q19/SUM(Q$5:Q$27)=0,1,Q19/SUM(Q$5:Q$27))</f>
        <v>3.7778147485754691E-2</v>
      </c>
      <c r="T19" s="14">
        <f>IF(S19=1,0,RANK(S19,S:S,0))</f>
        <v>23</v>
      </c>
      <c r="U19" s="17">
        <v>53</v>
      </c>
      <c r="V19" s="13">
        <f>RANK(U19,U:U,1)</f>
        <v>19</v>
      </c>
      <c r="W19" s="18">
        <f t="shared" si="6"/>
        <v>103</v>
      </c>
      <c r="X19" s="29">
        <v>11</v>
      </c>
    </row>
    <row r="20" spans="1:24" s="3" customFormat="1" ht="37.5" customHeight="1" x14ac:dyDescent="0.25">
      <c r="A20" s="40" t="s">
        <v>23</v>
      </c>
      <c r="B20" s="11">
        <v>22974</v>
      </c>
      <c r="C20" s="11">
        <v>4238</v>
      </c>
      <c r="D20" s="12">
        <f t="shared" si="0"/>
        <v>0.18446940019152086</v>
      </c>
      <c r="E20" s="13">
        <f>RANK(D20,D:D,1)</f>
        <v>19</v>
      </c>
      <c r="F20" s="11">
        <v>574</v>
      </c>
      <c r="G20" s="12">
        <f t="shared" si="1"/>
        <v>0.13544124587069373</v>
      </c>
      <c r="H20" s="13">
        <f>RANK(G20,G:G,1)</f>
        <v>8</v>
      </c>
      <c r="I20" s="12">
        <f t="shared" si="2"/>
        <v>2.4984765386959172E-2</v>
      </c>
      <c r="J20" s="13">
        <f>RANK(I20,I:I,1)</f>
        <v>10</v>
      </c>
      <c r="K20" s="11">
        <v>386</v>
      </c>
      <c r="L20" s="12">
        <f t="shared" si="3"/>
        <v>1.680160181074258E-2</v>
      </c>
      <c r="M20" s="14">
        <f>RANK(L20,L:L,1)</f>
        <v>16</v>
      </c>
      <c r="N20" s="12">
        <f t="shared" si="4"/>
        <v>0.67247386759581884</v>
      </c>
      <c r="O20" s="14">
        <v>19</v>
      </c>
      <c r="P20" s="15">
        <v>2</v>
      </c>
      <c r="Q20" s="11">
        <f t="shared" si="5"/>
        <v>11487</v>
      </c>
      <c r="R20" s="12">
        <f>Q20/SUM(Q$5:Q$27)</f>
        <v>4.7776899721332609E-2</v>
      </c>
      <c r="S20" s="16">
        <f>IF(Q20/SUM(Q$5:Q$27)=0,1,Q20/SUM(Q$5:Q$27))</f>
        <v>4.7776899721332609E-2</v>
      </c>
      <c r="T20" s="14">
        <f>IF(S20=1,0,RANK(S20,S:S,0))</f>
        <v>14</v>
      </c>
      <c r="U20" s="17">
        <v>38</v>
      </c>
      <c r="V20" s="13">
        <f>RANK(U20,U:U,1)</f>
        <v>17</v>
      </c>
      <c r="W20" s="18">
        <f t="shared" si="6"/>
        <v>103</v>
      </c>
      <c r="X20" s="29">
        <v>12</v>
      </c>
    </row>
    <row r="21" spans="1:24" s="3" customFormat="1" ht="37.5" customHeight="1" x14ac:dyDescent="0.25">
      <c r="A21" s="40" t="s">
        <v>18</v>
      </c>
      <c r="B21" s="11">
        <v>11913</v>
      </c>
      <c r="C21" s="11">
        <v>2543</v>
      </c>
      <c r="D21" s="12">
        <f t="shared" si="0"/>
        <v>0.21346428271636028</v>
      </c>
      <c r="E21" s="13">
        <f>RANK(D21,D:D,1)</f>
        <v>24</v>
      </c>
      <c r="F21" s="11">
        <v>361</v>
      </c>
      <c r="G21" s="12">
        <f t="shared" si="1"/>
        <v>0.14195831694848604</v>
      </c>
      <c r="H21" s="13">
        <f>RANK(G21,G:G,1)</f>
        <v>11</v>
      </c>
      <c r="I21" s="12">
        <f t="shared" si="2"/>
        <v>3.0303030303030304E-2</v>
      </c>
      <c r="J21" s="13">
        <f>RANK(I21,I:I,1)</f>
        <v>13</v>
      </c>
      <c r="K21" s="11">
        <v>176</v>
      </c>
      <c r="L21" s="12">
        <f t="shared" si="3"/>
        <v>1.4773776546629732E-2</v>
      </c>
      <c r="M21" s="14">
        <f>RANK(L21,L:L,1)</f>
        <v>12</v>
      </c>
      <c r="N21" s="12">
        <f t="shared" si="4"/>
        <v>0.48753462603878117</v>
      </c>
      <c r="O21" s="14">
        <v>12</v>
      </c>
      <c r="P21" s="15">
        <v>1</v>
      </c>
      <c r="Q21" s="11">
        <f t="shared" si="5"/>
        <v>11913</v>
      </c>
      <c r="R21" s="12">
        <f>Q21/SUM(Q$5:Q$27)</f>
        <v>4.9548725200682112E-2</v>
      </c>
      <c r="S21" s="16">
        <f>IF(Q21/SUM(Q$5:Q$27)=0,1,Q21/SUM(Q$5:Q$27))</f>
        <v>4.9548725200682112E-2</v>
      </c>
      <c r="T21" s="14">
        <f>IF(S21=1,0,RANK(S21,S:S,0))</f>
        <v>12</v>
      </c>
      <c r="U21" s="17">
        <v>29</v>
      </c>
      <c r="V21" s="13">
        <f>RANK(U21,U:U,1)</f>
        <v>14</v>
      </c>
      <c r="W21" s="18">
        <f t="shared" si="6"/>
        <v>98</v>
      </c>
      <c r="X21" s="29">
        <v>13</v>
      </c>
    </row>
    <row r="22" spans="1:24" s="3" customFormat="1" ht="37.5" customHeight="1" x14ac:dyDescent="0.25">
      <c r="A22" s="41" t="s">
        <v>12</v>
      </c>
      <c r="B22" s="11">
        <v>9259</v>
      </c>
      <c r="C22" s="11">
        <v>1787</v>
      </c>
      <c r="D22" s="12">
        <f t="shared" si="0"/>
        <v>0.1930014040393131</v>
      </c>
      <c r="E22" s="13">
        <f>RANK(D22,D:D,1)</f>
        <v>21</v>
      </c>
      <c r="F22" s="11">
        <v>400</v>
      </c>
      <c r="G22" s="12">
        <f t="shared" si="1"/>
        <v>0.2238388360380526</v>
      </c>
      <c r="H22" s="13">
        <f>RANK(G22,G:G,1)</f>
        <v>21</v>
      </c>
      <c r="I22" s="12">
        <f t="shared" si="2"/>
        <v>4.3201209633869746E-2</v>
      </c>
      <c r="J22" s="13">
        <f>RANK(I22,I:I,1)</f>
        <v>20</v>
      </c>
      <c r="K22" s="11">
        <v>70</v>
      </c>
      <c r="L22" s="12">
        <f t="shared" si="3"/>
        <v>7.5602116859272064E-3</v>
      </c>
      <c r="M22" s="14">
        <f>RANK(L22,L:L,1)</f>
        <v>6</v>
      </c>
      <c r="N22" s="12">
        <f t="shared" si="4"/>
        <v>0.17499999999999999</v>
      </c>
      <c r="O22" s="14">
        <v>1</v>
      </c>
      <c r="P22" s="15">
        <v>1</v>
      </c>
      <c r="Q22" s="11">
        <f t="shared" si="5"/>
        <v>9259</v>
      </c>
      <c r="R22" s="12">
        <f>Q22/SUM(Q$5:Q$27)</f>
        <v>3.8510169280039926E-2</v>
      </c>
      <c r="S22" s="16">
        <f>IF(Q22/SUM(Q$5:Q$27)=0,1,Q22/SUM(Q$5:Q$27))</f>
        <v>3.8510169280039926E-2</v>
      </c>
      <c r="T22" s="14">
        <f>IF(S22=1,0,RANK(S22,S:S,0))</f>
        <v>22</v>
      </c>
      <c r="U22" s="17">
        <v>10</v>
      </c>
      <c r="V22" s="13">
        <f>RANK(U22,U:U,1)</f>
        <v>2</v>
      </c>
      <c r="W22" s="18">
        <f t="shared" si="6"/>
        <v>93</v>
      </c>
      <c r="X22" s="29">
        <v>14</v>
      </c>
    </row>
    <row r="23" spans="1:24" s="3" customFormat="1" ht="37.5" customHeight="1" x14ac:dyDescent="0.25">
      <c r="A23" s="40" t="s">
        <v>25</v>
      </c>
      <c r="B23" s="11">
        <v>286866</v>
      </c>
      <c r="C23" s="11">
        <v>43686</v>
      </c>
      <c r="D23" s="12">
        <f t="shared" si="0"/>
        <v>0.15228713057664553</v>
      </c>
      <c r="E23" s="13">
        <f>RANK(D23,D:D,1)</f>
        <v>9</v>
      </c>
      <c r="F23" s="11">
        <v>5900</v>
      </c>
      <c r="G23" s="12">
        <f t="shared" si="1"/>
        <v>0.13505470860229821</v>
      </c>
      <c r="H23" s="13">
        <f>RANK(G23,G:G,1)</f>
        <v>7</v>
      </c>
      <c r="I23" s="12">
        <f t="shared" si="2"/>
        <v>2.0567094043909002E-2</v>
      </c>
      <c r="J23" s="13">
        <f>RANK(I23,I:I,1)</f>
        <v>8</v>
      </c>
      <c r="K23" s="11">
        <v>4673</v>
      </c>
      <c r="L23" s="12">
        <f t="shared" si="3"/>
        <v>1.6289835672404537E-2</v>
      </c>
      <c r="M23" s="14">
        <f>RANK(L23,L:L,1)</f>
        <v>15</v>
      </c>
      <c r="N23" s="12">
        <f t="shared" si="4"/>
        <v>0.79203389830508475</v>
      </c>
      <c r="O23" s="14">
        <v>22</v>
      </c>
      <c r="P23" s="15">
        <v>15</v>
      </c>
      <c r="Q23" s="11">
        <f t="shared" si="5"/>
        <v>19125</v>
      </c>
      <c r="R23" s="12">
        <f>Q23/SUM(Q$5:Q$27)</f>
        <v>7.9544981907415879E-2</v>
      </c>
      <c r="S23" s="16">
        <f>IF(Q23/SUM(Q$5:Q$27)=0,1,Q23/SUM(Q$5:Q$27))</f>
        <v>7.9544981907415879E-2</v>
      </c>
      <c r="T23" s="14">
        <f>IF(S23=1,0,RANK(S23,S:S,0))</f>
        <v>4</v>
      </c>
      <c r="U23" s="17">
        <v>1583</v>
      </c>
      <c r="V23" s="13">
        <f>RANK(U23,U:U,1)</f>
        <v>26</v>
      </c>
      <c r="W23" s="18">
        <f t="shared" si="6"/>
        <v>91</v>
      </c>
      <c r="X23" s="29">
        <v>15</v>
      </c>
    </row>
    <row r="24" spans="1:24" s="3" customFormat="1" ht="37.5" customHeight="1" x14ac:dyDescent="0.25">
      <c r="A24" s="40" t="s">
        <v>14</v>
      </c>
      <c r="B24" s="11">
        <v>13432</v>
      </c>
      <c r="C24" s="11">
        <v>2202</v>
      </c>
      <c r="D24" s="12">
        <f t="shared" si="0"/>
        <v>0.16393686718284695</v>
      </c>
      <c r="E24" s="13">
        <f>RANK(D24,D:D,1)</f>
        <v>11</v>
      </c>
      <c r="F24" s="11">
        <v>655</v>
      </c>
      <c r="G24" s="12">
        <f t="shared" si="1"/>
        <v>0.2974568574023615</v>
      </c>
      <c r="H24" s="13">
        <f>RANK(G24,G:G,1)</f>
        <v>23</v>
      </c>
      <c r="I24" s="12">
        <f t="shared" si="2"/>
        <v>4.8764145324597975E-2</v>
      </c>
      <c r="J24" s="13">
        <f>RANK(I24,I:I,1)</f>
        <v>21</v>
      </c>
      <c r="K24" s="11">
        <v>126</v>
      </c>
      <c r="L24" s="12">
        <f t="shared" si="3"/>
        <v>9.3805836807623593E-3</v>
      </c>
      <c r="M24" s="14">
        <f>RANK(L24,L:L,1)</f>
        <v>8</v>
      </c>
      <c r="N24" s="12">
        <f t="shared" si="4"/>
        <v>0.19236641221374046</v>
      </c>
      <c r="O24" s="14">
        <v>2</v>
      </c>
      <c r="P24" s="15">
        <v>1</v>
      </c>
      <c r="Q24" s="11">
        <f t="shared" si="5"/>
        <v>13432</v>
      </c>
      <c r="R24" s="12">
        <f>Q24/SUM(Q$5:Q$27)</f>
        <v>5.5866572391132553E-2</v>
      </c>
      <c r="S24" s="16">
        <f>IF(Q24/SUM(Q$5:Q$27)=0,1,Q24/SUM(Q$5:Q$27))</f>
        <v>5.5866572391132553E-2</v>
      </c>
      <c r="T24" s="14">
        <f>IF(S24=1,0,RANK(S24,S:S,0))</f>
        <v>10</v>
      </c>
      <c r="U24" s="17">
        <v>28</v>
      </c>
      <c r="V24" s="13">
        <f>RANK(U24,U:U,1)</f>
        <v>13</v>
      </c>
      <c r="W24" s="18">
        <f t="shared" si="6"/>
        <v>88</v>
      </c>
      <c r="X24" s="29">
        <v>16</v>
      </c>
    </row>
    <row r="25" spans="1:24" s="3" customFormat="1" ht="37.5" customHeight="1" x14ac:dyDescent="0.25">
      <c r="A25" s="40" t="s">
        <v>21</v>
      </c>
      <c r="B25" s="11">
        <v>59109</v>
      </c>
      <c r="C25" s="11">
        <v>8668</v>
      </c>
      <c r="D25" s="12">
        <f t="shared" si="0"/>
        <v>0.14664433504204097</v>
      </c>
      <c r="E25" s="13">
        <f>RANK(D25,D:D,1)</f>
        <v>8</v>
      </c>
      <c r="F25" s="11">
        <v>1155</v>
      </c>
      <c r="G25" s="12">
        <f t="shared" si="1"/>
        <v>0.13324873096446702</v>
      </c>
      <c r="H25" s="13">
        <f>RANK(G25,G:G,1)</f>
        <v>6</v>
      </c>
      <c r="I25" s="12">
        <f t="shared" si="2"/>
        <v>1.9540171547480081E-2</v>
      </c>
      <c r="J25" s="13">
        <f>RANK(I25,I:I,1)</f>
        <v>7</v>
      </c>
      <c r="K25" s="11">
        <v>1049</v>
      </c>
      <c r="L25" s="12">
        <f t="shared" si="3"/>
        <v>1.7746874418447276E-2</v>
      </c>
      <c r="M25" s="14">
        <f>RANK(L25,L:L,1)</f>
        <v>17</v>
      </c>
      <c r="N25" s="12">
        <f t="shared" si="4"/>
        <v>0.90822510822510827</v>
      </c>
      <c r="O25" s="14">
        <v>23</v>
      </c>
      <c r="P25" s="15">
        <v>3</v>
      </c>
      <c r="Q25" s="11">
        <f t="shared" si="5"/>
        <v>19703</v>
      </c>
      <c r="R25" s="12">
        <f>Q25/SUM(Q$5:Q$27)</f>
        <v>8.1949008027284442E-2</v>
      </c>
      <c r="S25" s="16">
        <f>IF(Q25/SUM(Q$5:Q$27)=0,1,Q25/SUM(Q$5:Q$27))</f>
        <v>8.1949008027284442E-2</v>
      </c>
      <c r="T25" s="14">
        <f>IF(S25=1,0,RANK(S25,S:S,0))</f>
        <v>2</v>
      </c>
      <c r="U25" s="17">
        <v>98</v>
      </c>
      <c r="V25" s="13">
        <f>RANK(U25,U:U,1)</f>
        <v>24</v>
      </c>
      <c r="W25" s="18">
        <f t="shared" si="6"/>
        <v>87</v>
      </c>
      <c r="X25" s="29">
        <v>17</v>
      </c>
    </row>
    <row r="26" spans="1:24" s="3" customFormat="1" ht="37.5" customHeight="1" x14ac:dyDescent="0.25">
      <c r="A26" s="40" t="s">
        <v>20</v>
      </c>
      <c r="B26" s="11">
        <v>13393</v>
      </c>
      <c r="C26" s="11">
        <v>1936</v>
      </c>
      <c r="D26" s="12">
        <f t="shared" si="0"/>
        <v>0.14455312476666915</v>
      </c>
      <c r="E26" s="13">
        <f>RANK(D26,D:D,1)</f>
        <v>5</v>
      </c>
      <c r="F26" s="11">
        <v>410</v>
      </c>
      <c r="G26" s="12">
        <f t="shared" si="1"/>
        <v>0.21177685950413222</v>
      </c>
      <c r="H26" s="13">
        <f>RANK(G26,G:G,1)</f>
        <v>20</v>
      </c>
      <c r="I26" s="12">
        <f t="shared" si="2"/>
        <v>3.0613006794594191E-2</v>
      </c>
      <c r="J26" s="13">
        <f>RANK(I26,I:I,1)</f>
        <v>14</v>
      </c>
      <c r="K26" s="11">
        <v>133</v>
      </c>
      <c r="L26" s="12">
        <f t="shared" si="3"/>
        <v>9.9305607406854329E-3</v>
      </c>
      <c r="M26" s="14">
        <f>RANK(L26,L:L,1)</f>
        <v>9</v>
      </c>
      <c r="N26" s="12">
        <f t="shared" si="4"/>
        <v>0.32439024390243903</v>
      </c>
      <c r="O26" s="14">
        <v>6</v>
      </c>
      <c r="P26" s="15">
        <v>1</v>
      </c>
      <c r="Q26" s="11">
        <f t="shared" si="5"/>
        <v>13393</v>
      </c>
      <c r="R26" s="12">
        <f>Q26/SUM(Q$5:Q$27)</f>
        <v>5.5704363016262533E-2</v>
      </c>
      <c r="S26" s="16">
        <f>IF(Q26/SUM(Q$5:Q$27)=0,1,Q26/SUM(Q$5:Q$27))</f>
        <v>5.5704363016262533E-2</v>
      </c>
      <c r="T26" s="14">
        <f>IF(S26=1,0,RANK(S26,S:S,0))</f>
        <v>11</v>
      </c>
      <c r="U26" s="17">
        <v>65</v>
      </c>
      <c r="V26" s="13">
        <f>RANK(U26,U:U,1)</f>
        <v>21</v>
      </c>
      <c r="W26" s="18">
        <f t="shared" si="6"/>
        <v>86</v>
      </c>
      <c r="X26" s="29">
        <v>18</v>
      </c>
    </row>
    <row r="27" spans="1:24" s="3" customFormat="1" ht="37.5" customHeight="1" x14ac:dyDescent="0.25">
      <c r="A27" s="40" t="s">
        <v>15</v>
      </c>
      <c r="B27" s="11">
        <v>15115</v>
      </c>
      <c r="C27" s="11">
        <v>2637</v>
      </c>
      <c r="D27" s="12">
        <f t="shared" si="0"/>
        <v>0.17446245451538206</v>
      </c>
      <c r="E27" s="13">
        <f>RANK(D27,D:D,1)</f>
        <v>15</v>
      </c>
      <c r="F27" s="11">
        <v>368</v>
      </c>
      <c r="G27" s="12">
        <f t="shared" si="1"/>
        <v>0.13955252180508154</v>
      </c>
      <c r="H27" s="13">
        <f>RANK(G27,G:G,1)</f>
        <v>10</v>
      </c>
      <c r="I27" s="12">
        <f t="shared" si="2"/>
        <v>2.4346675487925903E-2</v>
      </c>
      <c r="J27" s="13">
        <f>RANK(I27,I:I,1)</f>
        <v>9</v>
      </c>
      <c r="K27" s="11">
        <v>229</v>
      </c>
      <c r="L27" s="12">
        <f t="shared" si="3"/>
        <v>1.515051273569302E-2</v>
      </c>
      <c r="M27" s="14">
        <f>RANK(L27,L:L,1)</f>
        <v>13</v>
      </c>
      <c r="N27" s="12">
        <f t="shared" si="4"/>
        <v>0.62228260869565222</v>
      </c>
      <c r="O27" s="14">
        <v>16</v>
      </c>
      <c r="P27" s="15">
        <v>1</v>
      </c>
      <c r="Q27" s="11">
        <f t="shared" si="5"/>
        <v>15115</v>
      </c>
      <c r="R27" s="12">
        <f>Q27/SUM(Q$5:Q$27)</f>
        <v>6.2866530798985146E-2</v>
      </c>
      <c r="S27" s="16">
        <f>IF(Q27/SUM(Q$5:Q$27)=0,1,Q27/SUM(Q$5:Q$27))</f>
        <v>6.2866530798985146E-2</v>
      </c>
      <c r="T27" s="14">
        <f>IF(S27=1,0,RANK(S27,S:S,0))</f>
        <v>8</v>
      </c>
      <c r="U27" s="17">
        <v>27</v>
      </c>
      <c r="V27" s="13">
        <f>RANK(U27,U:U,1)</f>
        <v>12</v>
      </c>
      <c r="W27" s="18">
        <f t="shared" si="6"/>
        <v>83</v>
      </c>
      <c r="X27" s="29">
        <v>19</v>
      </c>
    </row>
    <row r="28" spans="1:24" s="3" customFormat="1" ht="37.5" customHeight="1" x14ac:dyDescent="0.25">
      <c r="A28" s="40" t="s">
        <v>36</v>
      </c>
      <c r="B28" s="11">
        <v>4636</v>
      </c>
      <c r="C28" s="11">
        <v>779</v>
      </c>
      <c r="D28" s="12">
        <f t="shared" si="0"/>
        <v>0.16803278688524589</v>
      </c>
      <c r="E28" s="13">
        <f>RANK(D28,D:D,1)</f>
        <v>13</v>
      </c>
      <c r="F28" s="11">
        <v>155</v>
      </c>
      <c r="G28" s="12">
        <f t="shared" si="1"/>
        <v>0.19897304236200256</v>
      </c>
      <c r="H28" s="13">
        <f>RANK(G28,G:G,1)</f>
        <v>18</v>
      </c>
      <c r="I28" s="12">
        <f t="shared" si="2"/>
        <v>3.3433994823123384E-2</v>
      </c>
      <c r="J28" s="13">
        <f>RANK(I28,I:I,1)</f>
        <v>17</v>
      </c>
      <c r="K28" s="11">
        <v>33</v>
      </c>
      <c r="L28" s="12">
        <f t="shared" si="3"/>
        <v>7.1182053494391719E-3</v>
      </c>
      <c r="M28" s="14">
        <f>RANK(L28,L:L,1)</f>
        <v>5</v>
      </c>
      <c r="N28" s="12">
        <f t="shared" si="4"/>
        <v>0.2129032258064516</v>
      </c>
      <c r="O28" s="14">
        <v>3</v>
      </c>
      <c r="P28" s="15">
        <v>0.5</v>
      </c>
      <c r="Q28" s="11">
        <f t="shared" si="5"/>
        <v>9272</v>
      </c>
      <c r="R28" s="12">
        <f>Q28/SUM(Q$5:Q$27)</f>
        <v>3.8564239071663273E-2</v>
      </c>
      <c r="S28" s="16">
        <f>IF(Q28/SUM(Q$5:Q$27)=0,1,Q28/SUM(Q$5:Q$27))</f>
        <v>3.8564239071663273E-2</v>
      </c>
      <c r="T28" s="14">
        <f>IF(S28=1,0,RANK(S28,S:S,0))</f>
        <v>21</v>
      </c>
      <c r="U28" s="17">
        <v>1</v>
      </c>
      <c r="V28" s="13">
        <f>RANK(U28,U:U,1)</f>
        <v>1</v>
      </c>
      <c r="W28" s="18">
        <f t="shared" si="6"/>
        <v>78</v>
      </c>
      <c r="X28" s="29">
        <v>20</v>
      </c>
    </row>
    <row r="29" spans="1:24" s="3" customFormat="1" ht="37.5" customHeight="1" x14ac:dyDescent="0.25">
      <c r="A29" s="40" t="s">
        <v>37</v>
      </c>
      <c r="B29" s="11">
        <v>10386</v>
      </c>
      <c r="C29" s="11">
        <v>1502</v>
      </c>
      <c r="D29" s="12">
        <f t="shared" si="0"/>
        <v>0.14461775466974774</v>
      </c>
      <c r="E29" s="13">
        <f>RANK(D29,D:D,1)</f>
        <v>6</v>
      </c>
      <c r="F29" s="11">
        <v>59</v>
      </c>
      <c r="G29" s="12">
        <f t="shared" si="1"/>
        <v>3.9280958721704395E-2</v>
      </c>
      <c r="H29" s="13">
        <f>RANK(G29,G:G,1)</f>
        <v>2</v>
      </c>
      <c r="I29" s="12">
        <f t="shared" si="2"/>
        <v>5.6807240516079339E-3</v>
      </c>
      <c r="J29" s="13">
        <f>RANK(I29,I:I,1)</f>
        <v>2</v>
      </c>
      <c r="K29" s="11">
        <v>58</v>
      </c>
      <c r="L29" s="12">
        <f t="shared" si="3"/>
        <v>5.5844405931061046E-3</v>
      </c>
      <c r="M29" s="14">
        <f>RANK(L29,L:L,1)</f>
        <v>2</v>
      </c>
      <c r="N29" s="12">
        <f t="shared" si="4"/>
        <v>0.98305084745762716</v>
      </c>
      <c r="O29" s="14">
        <v>26</v>
      </c>
      <c r="P29" s="15">
        <v>1</v>
      </c>
      <c r="Q29" s="11">
        <f t="shared" si="5"/>
        <v>10386</v>
      </c>
      <c r="R29" s="12">
        <f>Q29/SUM(Q$5:Q$27)</f>
        <v>4.3197604292309615E-2</v>
      </c>
      <c r="S29" s="16">
        <f>IF(Q29/SUM(Q$5:Q$27)=0,1,Q29/SUM(Q$5:Q$27))</f>
        <v>4.3197604292309615E-2</v>
      </c>
      <c r="T29" s="14">
        <f>IF(S29=1,0,RANK(S29,S:S,0))</f>
        <v>19</v>
      </c>
      <c r="U29" s="17">
        <v>15</v>
      </c>
      <c r="V29" s="13">
        <f>RANK(U29,U:U,1)</f>
        <v>6</v>
      </c>
      <c r="W29" s="18">
        <f t="shared" si="6"/>
        <v>63</v>
      </c>
      <c r="X29" s="29">
        <v>21</v>
      </c>
    </row>
    <row r="30" spans="1:24" s="3" customFormat="1" ht="37.5" customHeight="1" x14ac:dyDescent="0.25">
      <c r="A30" s="40" t="s">
        <v>34</v>
      </c>
      <c r="B30" s="11">
        <v>9360</v>
      </c>
      <c r="C30" s="11">
        <v>1482</v>
      </c>
      <c r="D30" s="12">
        <f t="shared" si="0"/>
        <v>0.15833333333333333</v>
      </c>
      <c r="E30" s="13">
        <f>RANK(D30,D:D,1)</f>
        <v>10</v>
      </c>
      <c r="F30" s="11">
        <v>41</v>
      </c>
      <c r="G30" s="12">
        <f t="shared" si="1"/>
        <v>2.766531713900135E-2</v>
      </c>
      <c r="H30" s="13">
        <f>RANK(G30,G:G,1)</f>
        <v>1</v>
      </c>
      <c r="I30" s="12">
        <f t="shared" si="2"/>
        <v>4.3803418803418804E-3</v>
      </c>
      <c r="J30" s="13">
        <f>RANK(I30,I:I,1)</f>
        <v>1</v>
      </c>
      <c r="K30" s="11">
        <v>38</v>
      </c>
      <c r="L30" s="12">
        <f t="shared" si="3"/>
        <v>4.0598290598290602E-3</v>
      </c>
      <c r="M30" s="14">
        <f>RANK(L30,L:L,1)</f>
        <v>1</v>
      </c>
      <c r="N30" s="12">
        <f t="shared" si="4"/>
        <v>0.92682926829268297</v>
      </c>
      <c r="O30" s="14">
        <v>24</v>
      </c>
      <c r="P30" s="15">
        <v>1</v>
      </c>
      <c r="Q30" s="11">
        <f t="shared" si="5"/>
        <v>9360</v>
      </c>
      <c r="R30" s="12">
        <f>Q30/SUM(Q$5:Q$27)</f>
        <v>3.893024996880589E-2</v>
      </c>
      <c r="S30" s="16">
        <f>IF(Q30/SUM(Q$5:Q$27)=0,1,Q30/SUM(Q$5:Q$27))</f>
        <v>3.893024996880589E-2</v>
      </c>
      <c r="T30" s="14">
        <f>IF(S30=1,0,RANK(S30,S:S,0))</f>
        <v>20</v>
      </c>
      <c r="U30" s="17">
        <v>15</v>
      </c>
      <c r="V30" s="13">
        <f>RANK(U30,U:U,1)</f>
        <v>6</v>
      </c>
      <c r="W30" s="18">
        <f t="shared" si="6"/>
        <v>63</v>
      </c>
      <c r="X30" s="29">
        <v>21</v>
      </c>
    </row>
    <row r="31" spans="1:24" s="3" customFormat="1" ht="37.5" customHeight="1" x14ac:dyDescent="0.25">
      <c r="A31" s="40" t="s">
        <v>30</v>
      </c>
      <c r="B31" s="11">
        <v>69945</v>
      </c>
      <c r="C31" s="11">
        <v>8734</v>
      </c>
      <c r="D31" s="12">
        <f t="shared" si="0"/>
        <v>0.12486954035313461</v>
      </c>
      <c r="E31" s="13">
        <f>RANK(D31,D:D,1)</f>
        <v>3</v>
      </c>
      <c r="F31" s="11">
        <v>874</v>
      </c>
      <c r="G31" s="12">
        <f t="shared" si="1"/>
        <v>0.10006869704602703</v>
      </c>
      <c r="H31" s="13">
        <f>RANK(G31,G:G,1)</f>
        <v>4</v>
      </c>
      <c r="I31" s="12">
        <f t="shared" si="2"/>
        <v>1.2495532203874473E-2</v>
      </c>
      <c r="J31" s="13">
        <f>RANK(I31,I:I,1)</f>
        <v>4</v>
      </c>
      <c r="K31" s="11">
        <v>405</v>
      </c>
      <c r="L31" s="12">
        <f t="shared" si="3"/>
        <v>5.790263778683251E-3</v>
      </c>
      <c r="M31" s="14">
        <f>RANK(L31,L:L,1)</f>
        <v>3</v>
      </c>
      <c r="N31" s="12">
        <f t="shared" si="4"/>
        <v>0.46338672768878719</v>
      </c>
      <c r="O31" s="14">
        <v>10</v>
      </c>
      <c r="P31" s="15">
        <v>4</v>
      </c>
      <c r="Q31" s="11">
        <f t="shared" si="5"/>
        <v>17487</v>
      </c>
      <c r="R31" s="12">
        <f>Q31/SUM(Q$5:Q$27)</f>
        <v>7.2732188162874856E-2</v>
      </c>
      <c r="S31" s="16">
        <f>IF(Q31/SUM(Q$5:Q$27)=0,1,Q31/SUM(Q$5:Q$27))</f>
        <v>7.2732188162874856E-2</v>
      </c>
      <c r="T31" s="14">
        <f>IF(S31=1,0,RANK(S31,S:S,0))</f>
        <v>5</v>
      </c>
      <c r="U31" s="17">
        <v>91</v>
      </c>
      <c r="V31" s="13">
        <f>RANK(U31,U:U,1)</f>
        <v>23</v>
      </c>
      <c r="W31" s="18">
        <f t="shared" si="6"/>
        <v>52</v>
      </c>
      <c r="X31" s="29">
        <v>23</v>
      </c>
    </row>
    <row r="32" spans="1:24" s="3" customFormat="1" ht="37.5" customHeight="1" x14ac:dyDescent="0.25">
      <c r="A32" s="40" t="s">
        <v>27</v>
      </c>
      <c r="B32" s="11">
        <v>19617</v>
      </c>
      <c r="C32" s="11">
        <v>2569</v>
      </c>
      <c r="D32" s="12">
        <f t="shared" si="0"/>
        <v>0.13095784268746496</v>
      </c>
      <c r="E32" s="13">
        <f>RANK(D32,D:D,1)</f>
        <v>4</v>
      </c>
      <c r="F32" s="11">
        <v>355</v>
      </c>
      <c r="G32" s="12">
        <f t="shared" si="1"/>
        <v>0.13818606461658234</v>
      </c>
      <c r="H32" s="13">
        <f>RANK(G32,G:G,1)</f>
        <v>9</v>
      </c>
      <c r="I32" s="12">
        <f t="shared" si="2"/>
        <v>1.8096548911658256E-2</v>
      </c>
      <c r="J32" s="13">
        <f>RANK(I32,I:I,1)</f>
        <v>6</v>
      </c>
      <c r="K32" s="11">
        <v>198</v>
      </c>
      <c r="L32" s="12">
        <f t="shared" si="3"/>
        <v>1.0093286435234746E-2</v>
      </c>
      <c r="M32" s="14">
        <f>RANK(L32,L:L,1)</f>
        <v>10</v>
      </c>
      <c r="N32" s="12">
        <f t="shared" si="4"/>
        <v>0.55774647887323947</v>
      </c>
      <c r="O32" s="14">
        <v>15</v>
      </c>
      <c r="P32" s="15">
        <v>1</v>
      </c>
      <c r="Q32" s="11">
        <f t="shared" si="5"/>
        <v>19617</v>
      </c>
      <c r="R32" s="12">
        <f>Q32/SUM(Q$5:Q$27)</f>
        <v>8.1591315559622346E-2</v>
      </c>
      <c r="S32" s="16">
        <f>IF(Q32/SUM(Q$5:Q$27)=0,1,Q32/SUM(Q$5:Q$27))</f>
        <v>8.1591315559622346E-2</v>
      </c>
      <c r="T32" s="14">
        <f>IF(S32=1,0,RANK(S32,S:S,0))</f>
        <v>3</v>
      </c>
      <c r="U32" s="17">
        <v>13</v>
      </c>
      <c r="V32" s="13">
        <f>RANK(U32,U:U,1)</f>
        <v>4</v>
      </c>
      <c r="W32" s="18">
        <f t="shared" si="6"/>
        <v>51</v>
      </c>
      <c r="X32" s="29">
        <v>24</v>
      </c>
    </row>
    <row r="33" spans="1:24" s="3" customFormat="1" ht="37.5" customHeight="1" x14ac:dyDescent="0.25">
      <c r="A33" s="40" t="s">
        <v>19</v>
      </c>
      <c r="B33" s="11">
        <v>12986</v>
      </c>
      <c r="C33" s="11">
        <v>1452</v>
      </c>
      <c r="D33" s="12">
        <f t="shared" si="0"/>
        <v>0.1118127213922686</v>
      </c>
      <c r="E33" s="13">
        <f>RANK(D33,D:D,1)</f>
        <v>1</v>
      </c>
      <c r="F33" s="11">
        <v>164</v>
      </c>
      <c r="G33" s="12">
        <f t="shared" si="1"/>
        <v>0.11294765840220386</v>
      </c>
      <c r="H33" s="13">
        <f>RANK(G33,G:G,1)</f>
        <v>5</v>
      </c>
      <c r="I33" s="12">
        <f t="shared" si="2"/>
        <v>1.2628985060834746E-2</v>
      </c>
      <c r="J33" s="13">
        <f>RANK(I33,I:I,1)</f>
        <v>5</v>
      </c>
      <c r="K33" s="11">
        <v>91</v>
      </c>
      <c r="L33" s="12">
        <f t="shared" si="3"/>
        <v>7.0075465886339132E-3</v>
      </c>
      <c r="M33" s="14">
        <f>RANK(L33,L:L,1)</f>
        <v>4</v>
      </c>
      <c r="N33" s="12">
        <f t="shared" si="4"/>
        <v>0.55487804878048785</v>
      </c>
      <c r="O33" s="14">
        <v>14</v>
      </c>
      <c r="P33" s="15">
        <v>1.25</v>
      </c>
      <c r="Q33" s="11">
        <f t="shared" si="5"/>
        <v>10389</v>
      </c>
      <c r="R33" s="12">
        <f>Q33/SUM(Q$5:Q$27)</f>
        <v>4.3210081936530385E-2</v>
      </c>
      <c r="S33" s="16">
        <f>IF(Q33/SUM(Q$5:Q$27)=0,1,Q33/SUM(Q$5:Q$27))</f>
        <v>4.3210081936530385E-2</v>
      </c>
      <c r="T33" s="14">
        <f>IF(S33=1,0,RANK(S33,S:S,0))</f>
        <v>18</v>
      </c>
      <c r="U33" s="17">
        <v>10</v>
      </c>
      <c r="V33" s="13">
        <f>RANK(U33,U:U,1)</f>
        <v>2</v>
      </c>
      <c r="W33" s="18">
        <f t="shared" si="6"/>
        <v>49</v>
      </c>
      <c r="X33" s="29">
        <v>25</v>
      </c>
    </row>
    <row r="34" spans="1:24" s="3" customFormat="1" ht="37.5" customHeight="1" x14ac:dyDescent="0.25">
      <c r="A34" s="40" t="s">
        <v>17</v>
      </c>
      <c r="B34" s="11">
        <v>17355</v>
      </c>
      <c r="C34" s="11">
        <v>2071</v>
      </c>
      <c r="D34" s="12">
        <f t="shared" si="0"/>
        <v>0.11933160472486315</v>
      </c>
      <c r="E34" s="13">
        <f>RANK(D34,D:D,1)</f>
        <v>2</v>
      </c>
      <c r="F34" s="11">
        <v>202</v>
      </c>
      <c r="G34" s="12">
        <f t="shared" si="1"/>
        <v>9.7537421535490096E-2</v>
      </c>
      <c r="H34" s="13">
        <f>RANK(G34,G:G,1)</f>
        <v>3</v>
      </c>
      <c r="I34" s="12">
        <f t="shared" si="2"/>
        <v>1.163929703255546E-2</v>
      </c>
      <c r="J34" s="13">
        <f>RANK(I34,I:I,1)</f>
        <v>3</v>
      </c>
      <c r="K34" s="11">
        <v>138</v>
      </c>
      <c r="L34" s="12">
        <f t="shared" si="3"/>
        <v>7.9515989628349184E-3</v>
      </c>
      <c r="M34" s="14">
        <f>RANK(L34,L:L,1)</f>
        <v>7</v>
      </c>
      <c r="N34" s="12">
        <f t="shared" si="4"/>
        <v>0.68316831683168322</v>
      </c>
      <c r="O34" s="14">
        <v>20</v>
      </c>
      <c r="P34" s="15">
        <v>0</v>
      </c>
      <c r="Q34" s="11">
        <f t="shared" si="5"/>
        <v>0</v>
      </c>
      <c r="R34" s="12">
        <f>Q34/SUM(Q$5:Q$27)</f>
        <v>0</v>
      </c>
      <c r="S34" s="16">
        <f>IF(Q34/SUM(Q$5:Q$27)=0,1,Q34/SUM(Q$5:Q$27))</f>
        <v>1</v>
      </c>
      <c r="T34" s="14">
        <f>IF(S34=1,0,RANK(S34,S:S,0))</f>
        <v>0</v>
      </c>
      <c r="U34" s="17">
        <v>13</v>
      </c>
      <c r="V34" s="13">
        <f>RANK(U34,U:U,1)</f>
        <v>4</v>
      </c>
      <c r="W34" s="18">
        <f t="shared" si="6"/>
        <v>39</v>
      </c>
      <c r="X34" s="29">
        <v>26</v>
      </c>
    </row>
    <row r="35" spans="1:24" s="3" customFormat="1" ht="29.25" customHeight="1" x14ac:dyDescent="0.5">
      <c r="A35" s="37" t="s">
        <v>39</v>
      </c>
      <c r="B35" s="20"/>
      <c r="C35" s="20"/>
      <c r="D35" s="21"/>
      <c r="E35" s="22"/>
      <c r="F35" s="20"/>
      <c r="G35" s="21"/>
      <c r="H35" s="22"/>
      <c r="I35" s="21"/>
      <c r="J35" s="22"/>
      <c r="K35" s="20"/>
      <c r="L35" s="21"/>
      <c r="M35" s="23"/>
      <c r="N35" s="21"/>
      <c r="O35" s="23"/>
      <c r="P35" s="24"/>
      <c r="Q35" s="20"/>
      <c r="R35" s="21"/>
      <c r="S35" s="25"/>
      <c r="T35" s="23"/>
      <c r="U35" s="20"/>
      <c r="V35" s="22"/>
      <c r="W35" s="20"/>
      <c r="X35" s="26"/>
    </row>
    <row r="36" spans="1:24" s="3" customFormat="1" ht="36" customHeight="1" x14ac:dyDescent="0.45">
      <c r="A36" s="38" t="s">
        <v>40</v>
      </c>
      <c r="B36" s="27"/>
      <c r="C36" s="20"/>
      <c r="D36" s="21"/>
      <c r="E36" s="22"/>
      <c r="F36" s="20"/>
      <c r="G36" s="21"/>
      <c r="H36" s="22"/>
      <c r="I36" s="21"/>
      <c r="J36" s="22"/>
      <c r="K36" s="20"/>
      <c r="L36" s="21"/>
      <c r="M36" s="23"/>
      <c r="N36" s="21"/>
      <c r="O36" s="23"/>
      <c r="P36" s="24"/>
      <c r="Q36" s="20"/>
      <c r="R36" s="21"/>
      <c r="S36" s="25"/>
      <c r="T36" s="23"/>
      <c r="U36" s="20"/>
      <c r="V36" s="22"/>
      <c r="W36" s="20"/>
      <c r="X36" s="26"/>
    </row>
    <row r="37" spans="1:24" s="3" customFormat="1" ht="33" customHeight="1" x14ac:dyDescent="0.45">
      <c r="A37" s="38" t="s">
        <v>41</v>
      </c>
      <c r="B37" s="27"/>
      <c r="C37" s="20"/>
      <c r="D37" s="21"/>
      <c r="E37" s="22"/>
      <c r="F37" s="20"/>
      <c r="G37" s="21"/>
      <c r="H37" s="22"/>
      <c r="I37" s="21"/>
      <c r="J37" s="22"/>
      <c r="K37" s="20"/>
      <c r="L37" s="21"/>
      <c r="M37" s="23"/>
      <c r="N37" s="21"/>
      <c r="O37" s="23"/>
      <c r="P37" s="24"/>
      <c r="Q37" s="20"/>
      <c r="R37" s="21"/>
      <c r="S37" s="25"/>
      <c r="T37" s="23"/>
      <c r="U37" s="20"/>
      <c r="V37" s="22"/>
      <c r="W37" s="20"/>
      <c r="X37" s="26"/>
    </row>
    <row r="38" spans="1:24" s="3" customFormat="1" ht="33" x14ac:dyDescent="0.45">
      <c r="A38" s="38" t="s">
        <v>42</v>
      </c>
      <c r="B38"/>
      <c r="D38" s="4"/>
      <c r="E38" s="6"/>
      <c r="H38" s="7"/>
      <c r="J38" s="7"/>
      <c r="L38" s="4"/>
      <c r="M38" s="6"/>
      <c r="N38" s="4"/>
      <c r="O38" s="6"/>
      <c r="P38" s="4"/>
      <c r="Q38" s="4"/>
      <c r="R38" s="8"/>
      <c r="S38" s="9"/>
      <c r="T38" s="10"/>
      <c r="U38" s="4"/>
      <c r="V38" s="6"/>
      <c r="W38" s="8"/>
      <c r="X38" s="4"/>
    </row>
    <row r="39" spans="1:24" s="3" customFormat="1" ht="39" customHeight="1" x14ac:dyDescent="0.25">
      <c r="A39" s="39" t="s">
        <v>51</v>
      </c>
      <c r="B39"/>
      <c r="D39" s="4"/>
      <c r="E39" s="6"/>
      <c r="H39" s="7"/>
      <c r="J39" s="7"/>
      <c r="L39" s="4"/>
      <c r="M39" s="6"/>
      <c r="N39" s="4"/>
      <c r="O39" s="6"/>
      <c r="P39" s="4"/>
      <c r="Q39" s="4"/>
      <c r="R39" s="8"/>
      <c r="S39" s="9"/>
      <c r="T39" s="10"/>
      <c r="U39" s="4"/>
      <c r="V39" s="6"/>
      <c r="W39" s="8"/>
      <c r="X39" s="4"/>
    </row>
    <row r="40" spans="1:24" s="3" customFormat="1" ht="30.75" customHeight="1" x14ac:dyDescent="0.45">
      <c r="A40" s="38" t="s">
        <v>49</v>
      </c>
      <c r="B40" s="4"/>
      <c r="D40" s="4"/>
      <c r="E40" s="6"/>
      <c r="H40" s="7"/>
      <c r="J40" s="7"/>
      <c r="L40" s="4"/>
      <c r="M40" s="6"/>
      <c r="N40" s="4"/>
      <c r="O40" s="6"/>
      <c r="P40" s="4"/>
      <c r="Q40" s="4"/>
      <c r="R40" s="8"/>
      <c r="S40" s="9"/>
      <c r="T40" s="10"/>
      <c r="U40" s="4"/>
      <c r="V40" s="6"/>
      <c r="W40" s="8"/>
      <c r="X40" s="4"/>
    </row>
    <row r="41" spans="1:24" s="3" customFormat="1" ht="31.5" customHeight="1" x14ac:dyDescent="0.5">
      <c r="A41" s="43" t="s">
        <v>55</v>
      </c>
      <c r="Q41" s="4"/>
      <c r="R41" s="8"/>
      <c r="S41" s="9"/>
      <c r="T41" s="10"/>
      <c r="U41" s="4"/>
      <c r="V41" s="6"/>
      <c r="W41" s="8"/>
      <c r="X41" s="4"/>
    </row>
    <row r="42" spans="1:24" ht="33" x14ac:dyDescent="0.25">
      <c r="A42" s="39"/>
    </row>
  </sheetData>
  <autoFilter ref="A8:X34">
    <sortState ref="A4:Z87">
      <sortCondition ref="X2:X87"/>
    </sortState>
  </autoFilter>
  <sortState ref="A10:X35">
    <sortCondition ref="X10:X35"/>
  </sortState>
  <mergeCells count="3">
    <mergeCell ref="A6:X6"/>
    <mergeCell ref="A7:A8"/>
    <mergeCell ref="Q2:X2"/>
  </mergeCells>
  <pageMargins left="0.23622047244094491" right="3.937007874015748E-2" top="0.6692913385826772" bottom="0.19685039370078741" header="0.31496062992125984" footer="0.31496062992125984"/>
  <pageSetup paperSize="9" scale="2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 2021 год </vt:lpstr>
      <vt:lpstr>'за 2021 год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Dmitrii Maltsev</dc:creator>
  <cp:lastModifiedBy>Коренева С.В.</cp:lastModifiedBy>
  <cp:lastPrinted>2022-02-11T07:25:39Z</cp:lastPrinted>
  <dcterms:created xsi:type="dcterms:W3CDTF">2018-01-31T13:19:11Z</dcterms:created>
  <dcterms:modified xsi:type="dcterms:W3CDTF">2022-02-11T07:25:50Z</dcterms:modified>
</cp:coreProperties>
</file>