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Коренева\ГТО\ГТО\ОТЧЕТЫ\Рейтинги по работе МЦТ\2022 год\4 квартал\"/>
    </mc:Choice>
  </mc:AlternateContent>
  <bookViews>
    <workbookView xWindow="0" yWindow="0" windowWidth="20490" windowHeight="7155"/>
  </bookViews>
  <sheets>
    <sheet name="за 4 кв 2022 год " sheetId="10" r:id="rId1"/>
  </sheets>
  <definedNames>
    <definedName name="_xlnm._FilterDatabase" localSheetId="0" hidden="1">'за 4 кв 2022 год '!$A$5:$W$31</definedName>
    <definedName name="_xlnm.Print_Area" localSheetId="0">'за 4 кв 2022 год '!$A$1:$X$38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6" i="10" l="1"/>
  <c r="V12" i="10"/>
  <c r="V11" i="10"/>
  <c r="V6" i="10"/>
  <c r="V22" i="10"/>
  <c r="V13" i="10"/>
  <c r="V15" i="10"/>
  <c r="V21" i="10"/>
  <c r="V20" i="10"/>
  <c r="V17" i="10"/>
  <c r="V18" i="10"/>
  <c r="V14" i="10"/>
  <c r="V10" i="10"/>
  <c r="V7" i="10"/>
  <c r="V23" i="10"/>
  <c r="V24" i="10"/>
  <c r="V19" i="10"/>
  <c r="V9" i="10"/>
  <c r="V27" i="10"/>
  <c r="V25" i="10"/>
  <c r="V26" i="10"/>
  <c r="V28" i="10"/>
  <c r="V29" i="10"/>
  <c r="V30" i="10"/>
  <c r="N18" i="10" l="1"/>
  <c r="N6" i="10"/>
  <c r="N9" i="10"/>
  <c r="N13" i="10"/>
  <c r="N31" i="10"/>
  <c r="V8" i="10" l="1"/>
  <c r="N20" i="10" l="1"/>
  <c r="N7" i="10"/>
  <c r="N22" i="10"/>
  <c r="N19" i="10"/>
  <c r="N16" i="10"/>
  <c r="N17" i="10"/>
  <c r="N10" i="10"/>
  <c r="N14" i="10"/>
  <c r="N27" i="10"/>
  <c r="N21" i="10"/>
  <c r="N24" i="10"/>
  <c r="N28" i="10"/>
  <c r="N30" i="10"/>
  <c r="N23" i="10"/>
  <c r="N11" i="10"/>
  <c r="N26" i="10"/>
  <c r="N15" i="10"/>
  <c r="N25" i="10"/>
  <c r="N12" i="10"/>
  <c r="N29" i="10"/>
  <c r="Q27" i="10" l="1"/>
  <c r="L27" i="10"/>
  <c r="I27" i="10"/>
  <c r="G27" i="10"/>
  <c r="D27" i="10"/>
  <c r="Q26" i="10"/>
  <c r="L26" i="10"/>
  <c r="I26" i="10"/>
  <c r="G26" i="10"/>
  <c r="D26" i="10"/>
  <c r="Q29" i="10"/>
  <c r="L29" i="10"/>
  <c r="I29" i="10"/>
  <c r="G29" i="10"/>
  <c r="D29" i="10"/>
  <c r="Q20" i="10"/>
  <c r="L20" i="10"/>
  <c r="I20" i="10"/>
  <c r="G20" i="10"/>
  <c r="D20" i="10"/>
  <c r="Q24" i="10"/>
  <c r="L24" i="10"/>
  <c r="I24" i="10"/>
  <c r="G24" i="10"/>
  <c r="D24" i="10"/>
  <c r="Q28" i="10"/>
  <c r="L28" i="10"/>
  <c r="I28" i="10"/>
  <c r="G28" i="10"/>
  <c r="D28" i="10"/>
  <c r="Q30" i="10"/>
  <c r="L30" i="10"/>
  <c r="I30" i="10"/>
  <c r="G30" i="10"/>
  <c r="D30" i="10"/>
  <c r="Q25" i="10"/>
  <c r="L25" i="10"/>
  <c r="I25" i="10"/>
  <c r="G25" i="10"/>
  <c r="D25" i="10"/>
  <c r="Q12" i="10"/>
  <c r="L12" i="10"/>
  <c r="I12" i="10"/>
  <c r="G12" i="10"/>
  <c r="D12" i="10"/>
  <c r="Q15" i="10"/>
  <c r="L15" i="10"/>
  <c r="I15" i="10"/>
  <c r="G15" i="10"/>
  <c r="D15" i="10"/>
  <c r="Q18" i="10"/>
  <c r="L18" i="10"/>
  <c r="I18" i="10"/>
  <c r="G18" i="10"/>
  <c r="D18" i="10"/>
  <c r="Q13" i="10"/>
  <c r="L13" i="10"/>
  <c r="I13" i="10"/>
  <c r="G13" i="10"/>
  <c r="D13" i="10"/>
  <c r="Q11" i="10"/>
  <c r="L11" i="10"/>
  <c r="I11" i="10"/>
  <c r="G11" i="10"/>
  <c r="D11" i="10"/>
  <c r="Q22" i="10"/>
  <c r="L22" i="10"/>
  <c r="I22" i="10"/>
  <c r="G22" i="10"/>
  <c r="D22" i="10"/>
  <c r="Q16" i="10"/>
  <c r="L16" i="10"/>
  <c r="I16" i="10"/>
  <c r="G16" i="10"/>
  <c r="D16" i="10"/>
  <c r="Q14" i="10"/>
  <c r="L14" i="10"/>
  <c r="I14" i="10"/>
  <c r="G14" i="10"/>
  <c r="D14" i="10"/>
  <c r="Q23" i="10"/>
  <c r="L23" i="10"/>
  <c r="I23" i="10"/>
  <c r="G23" i="10"/>
  <c r="D23" i="10"/>
  <c r="Q7" i="10"/>
  <c r="L7" i="10"/>
  <c r="I7" i="10"/>
  <c r="G7" i="10"/>
  <c r="D7" i="10"/>
  <c r="Q19" i="10"/>
  <c r="L19" i="10"/>
  <c r="I19" i="10"/>
  <c r="G19" i="10"/>
  <c r="D19" i="10"/>
  <c r="Q17" i="10"/>
  <c r="L17" i="10"/>
  <c r="I17" i="10"/>
  <c r="G17" i="10"/>
  <c r="D17" i="10"/>
  <c r="Q10" i="10"/>
  <c r="L10" i="10"/>
  <c r="I10" i="10"/>
  <c r="G10" i="10"/>
  <c r="D10" i="10"/>
  <c r="Q21" i="10"/>
  <c r="L21" i="10"/>
  <c r="I21" i="10"/>
  <c r="G21" i="10"/>
  <c r="D21" i="10"/>
  <c r="Q9" i="10"/>
  <c r="L9" i="10"/>
  <c r="I9" i="10"/>
  <c r="G9" i="10"/>
  <c r="D9" i="10"/>
  <c r="Q31" i="10"/>
  <c r="L31" i="10"/>
  <c r="I31" i="10"/>
  <c r="G31" i="10"/>
  <c r="D31" i="10"/>
  <c r="Q8" i="10"/>
  <c r="N8" i="10"/>
  <c r="L8" i="10"/>
  <c r="I8" i="10"/>
  <c r="G8" i="10"/>
  <c r="D8" i="10"/>
  <c r="Q6" i="10"/>
  <c r="L6" i="10"/>
  <c r="I6" i="10"/>
  <c r="G6" i="10"/>
  <c r="D6" i="10"/>
  <c r="H6" i="10" l="1"/>
  <c r="H18" i="10"/>
  <c r="M21" i="10"/>
  <c r="M23" i="10"/>
  <c r="M17" i="10"/>
  <c r="M19" i="10"/>
  <c r="M16" i="10"/>
  <c r="M25" i="10"/>
  <c r="M15" i="10"/>
  <c r="M13" i="10"/>
  <c r="M24" i="10"/>
  <c r="M12" i="10"/>
  <c r="M22" i="10"/>
  <c r="M29" i="10"/>
  <c r="M20" i="10"/>
  <c r="M11" i="10"/>
  <c r="M7" i="10"/>
  <c r="M10" i="10"/>
  <c r="M14" i="10"/>
  <c r="M9" i="10"/>
  <c r="M31" i="10"/>
  <c r="M28" i="10"/>
  <c r="M26" i="10"/>
  <c r="M30" i="10"/>
  <c r="M6" i="10"/>
  <c r="M27" i="10"/>
  <c r="M18" i="10"/>
  <c r="H29" i="10"/>
  <c r="H27" i="10"/>
  <c r="H20" i="10"/>
  <c r="H30" i="10"/>
  <c r="H22" i="10"/>
  <c r="J14" i="10"/>
  <c r="J9" i="10"/>
  <c r="J31" i="10"/>
  <c r="J28" i="10"/>
  <c r="J26" i="10"/>
  <c r="J30" i="10"/>
  <c r="J6" i="10"/>
  <c r="J27" i="10"/>
  <c r="J18" i="10"/>
  <c r="J13" i="10"/>
  <c r="J24" i="10"/>
  <c r="J12" i="10"/>
  <c r="J22" i="10"/>
  <c r="J20" i="10"/>
  <c r="J25" i="10"/>
  <c r="J15" i="10"/>
  <c r="J29" i="10"/>
  <c r="H8" i="10"/>
  <c r="H9" i="10"/>
  <c r="H21" i="10"/>
  <c r="H10" i="10"/>
  <c r="H17" i="10"/>
  <c r="H19" i="10"/>
  <c r="H7" i="10"/>
  <c r="H23" i="10"/>
  <c r="H14" i="10"/>
  <c r="H16" i="10"/>
  <c r="H11" i="10"/>
  <c r="H13" i="10"/>
  <c r="H15" i="10"/>
  <c r="H12" i="10"/>
  <c r="H25" i="10"/>
  <c r="H28" i="10"/>
  <c r="H24" i="10"/>
  <c r="J8" i="10"/>
  <c r="H31" i="10"/>
  <c r="J21" i="10"/>
  <c r="J10" i="10"/>
  <c r="J17" i="10"/>
  <c r="J19" i="10"/>
  <c r="J7" i="10"/>
  <c r="J23" i="10"/>
  <c r="J16" i="10"/>
  <c r="J11" i="10"/>
  <c r="E27" i="10"/>
  <c r="R9" i="10"/>
  <c r="S6" i="10"/>
  <c r="R8" i="10"/>
  <c r="S31" i="10"/>
  <c r="M8" i="10"/>
  <c r="E8" i="10"/>
  <c r="E21" i="10"/>
  <c r="E9" i="10"/>
  <c r="E6" i="10"/>
  <c r="R6" i="10"/>
  <c r="S27" i="10"/>
  <c r="R26" i="10"/>
  <c r="S29" i="10"/>
  <c r="R20" i="10"/>
  <c r="S24" i="10"/>
  <c r="R28" i="10"/>
  <c r="S30" i="10"/>
  <c r="R25" i="10"/>
  <c r="S12" i="10"/>
  <c r="R15" i="10"/>
  <c r="S18" i="10"/>
  <c r="R13" i="10"/>
  <c r="S11" i="10"/>
  <c r="R22" i="10"/>
  <c r="S16" i="10"/>
  <c r="R14" i="10"/>
  <c r="S23" i="10"/>
  <c r="R7" i="10"/>
  <c r="S19" i="10"/>
  <c r="R17" i="10"/>
  <c r="S10" i="10"/>
  <c r="R21" i="10"/>
  <c r="S8" i="10"/>
  <c r="E31" i="10"/>
  <c r="R31" i="10"/>
  <c r="S9" i="10"/>
  <c r="E17" i="10"/>
  <c r="E7" i="10"/>
  <c r="E14" i="10"/>
  <c r="E22" i="10"/>
  <c r="E13" i="10"/>
  <c r="E15" i="10"/>
  <c r="E25" i="10"/>
  <c r="E28" i="10"/>
  <c r="E20" i="10"/>
  <c r="E26" i="10"/>
  <c r="S21" i="10"/>
  <c r="E10" i="10"/>
  <c r="R10" i="10"/>
  <c r="S17" i="10"/>
  <c r="E19" i="10"/>
  <c r="R19" i="10"/>
  <c r="S7" i="10"/>
  <c r="E23" i="10"/>
  <c r="R23" i="10"/>
  <c r="S14" i="10"/>
  <c r="E16" i="10"/>
  <c r="R16" i="10"/>
  <c r="S22" i="10"/>
  <c r="E11" i="10"/>
  <c r="R11" i="10"/>
  <c r="S13" i="10"/>
  <c r="E18" i="10"/>
  <c r="R18" i="10"/>
  <c r="S15" i="10"/>
  <c r="E12" i="10"/>
  <c r="R12" i="10"/>
  <c r="S25" i="10"/>
  <c r="E30" i="10"/>
  <c r="R30" i="10"/>
  <c r="S28" i="10"/>
  <c r="E24" i="10"/>
  <c r="R24" i="10"/>
  <c r="S20" i="10"/>
  <c r="E29" i="10"/>
  <c r="R29" i="10"/>
  <c r="H26" i="10"/>
  <c r="S26" i="10"/>
  <c r="R27" i="10"/>
  <c r="T26" i="10" l="1"/>
  <c r="W26" i="10" s="1"/>
  <c r="T6" i="10"/>
  <c r="W6" i="10" s="1"/>
  <c r="T20" i="10"/>
  <c r="W20" i="10" s="1"/>
  <c r="T28" i="10"/>
  <c r="W28" i="10" s="1"/>
  <c r="T25" i="10"/>
  <c r="W25" i="10" s="1"/>
  <c r="T15" i="10"/>
  <c r="W15" i="10" s="1"/>
  <c r="T13" i="10"/>
  <c r="W13" i="10" s="1"/>
  <c r="T22" i="10"/>
  <c r="W22" i="10" s="1"/>
  <c r="T14" i="10"/>
  <c r="W14" i="10" s="1"/>
  <c r="T7" i="10"/>
  <c r="W7" i="10" s="1"/>
  <c r="T17" i="10"/>
  <c r="W17" i="10" s="1"/>
  <c r="T21" i="10"/>
  <c r="W21" i="10" s="1"/>
  <c r="T9" i="10"/>
  <c r="W9" i="10" s="1"/>
  <c r="T8" i="10"/>
  <c r="W8" i="10" s="1"/>
  <c r="T10" i="10"/>
  <c r="W10" i="10" s="1"/>
  <c r="T19" i="10"/>
  <c r="W19" i="10" s="1"/>
  <c r="T23" i="10"/>
  <c r="W23" i="10" s="1"/>
  <c r="T16" i="10"/>
  <c r="W16" i="10" s="1"/>
  <c r="T11" i="10"/>
  <c r="W11" i="10" s="1"/>
  <c r="T18" i="10"/>
  <c r="W18" i="10" s="1"/>
  <c r="T12" i="10"/>
  <c r="W12" i="10" s="1"/>
  <c r="T30" i="10"/>
  <c r="W30" i="10" s="1"/>
  <c r="T24" i="10"/>
  <c r="W24" i="10" s="1"/>
  <c r="T29" i="10"/>
  <c r="W29" i="10" s="1"/>
  <c r="T27" i="10"/>
  <c r="W27" i="10" s="1"/>
  <c r="T31" i="10"/>
  <c r="W31" i="10" s="1"/>
</calcChain>
</file>

<file path=xl/sharedStrings.xml><?xml version="1.0" encoding="utf-8"?>
<sst xmlns="http://schemas.openxmlformats.org/spreadsheetml/2006/main" count="64" uniqueCount="58">
  <si>
    <t>Критерий №1</t>
  </si>
  <si>
    <t>Критерий №2</t>
  </si>
  <si>
    <t>Критерий №3</t>
  </si>
  <si>
    <t>Критерий №4</t>
  </si>
  <si>
    <t>Критерий №5</t>
  </si>
  <si>
    <t>Критерий №6</t>
  </si>
  <si>
    <t>Критерий №7</t>
  </si>
  <si>
    <t>Баллы</t>
  </si>
  <si>
    <t>Доля населения, выполнившего нормативы испытаний (тестов) комплекса ГТО на знаки отличия, от общей численности населения, принявшего участие в выполнении нормативов испытаний (тестов) комплекса ГТО</t>
  </si>
  <si>
    <t>Ставки в центрах тестирования (или структурных подразделениях организаций, наделенных правом по оценке выполнения нормативов испытаний (тестов) комплекса ГТО) для оказания государственной услуги населению</t>
  </si>
  <si>
    <t>Население, приходящееся на одну ставку штатного расписания центров тестирования</t>
  </si>
  <si>
    <t>ВСЕГО БАЛЛОВ</t>
  </si>
  <si>
    <t>Сафакулевский</t>
  </si>
  <si>
    <t>Варгашинский</t>
  </si>
  <si>
    <t>Мишкинский</t>
  </si>
  <si>
    <t>Петуховский</t>
  </si>
  <si>
    <t>Щучанский</t>
  </si>
  <si>
    <t>Юргамышский</t>
  </si>
  <si>
    <t>Лебяжьевский</t>
  </si>
  <si>
    <t>Целинный</t>
  </si>
  <si>
    <t>Белозерский</t>
  </si>
  <si>
    <t>Кетовский</t>
  </si>
  <si>
    <t>Далматовский</t>
  </si>
  <si>
    <t>Шадринский</t>
  </si>
  <si>
    <t>Шатровский</t>
  </si>
  <si>
    <t>г. Курган</t>
  </si>
  <si>
    <t>Куртамышский</t>
  </si>
  <si>
    <t>Катайский</t>
  </si>
  <si>
    <t>Макушинский</t>
  </si>
  <si>
    <t>Звериноголовский</t>
  </si>
  <si>
    <t>г. Шадринск</t>
  </si>
  <si>
    <t>Шумихинский</t>
  </si>
  <si>
    <t>Альменевский</t>
  </si>
  <si>
    <t>Притобольный</t>
  </si>
  <si>
    <t>Половинский</t>
  </si>
  <si>
    <t>Каргапольский</t>
  </si>
  <si>
    <t>Частоозерский</t>
  </si>
  <si>
    <t>Мокроусовский</t>
  </si>
  <si>
    <t>Район, город</t>
  </si>
  <si>
    <t>Система оценки , начисление баллов и определение мест муниципальных образований и городских округов Курганской области в рейтинге ГТО.</t>
  </si>
  <si>
    <t>1. Для определения места в рейтинге ГТО муниципальному образованию по каждому из критериев рейтинга ГТО начисляются баллы в обратной последовательности (26 баллов за 1 место и 1 балл за 26 место).</t>
  </si>
  <si>
    <t xml:space="preserve">В случае, если у двух муниципальных образований результаты по одному из критериев совпадают, то начисление баллов производится по минимальному значению в соответствии с занимаемым местом. </t>
  </si>
  <si>
    <t xml:space="preserve">2. Итоговое место муниципального образования в рейтинге ГТО определяется по сумме баллов, набранных по каждому критерию (от максимального к минимальному). </t>
  </si>
  <si>
    <t xml:space="preserve">Доля населения, зарегистрированного в электронной базе данных, от общей численности населения в возрасте от 6 лет, проживающего на территории Курганской области </t>
  </si>
  <si>
    <t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Курганской области зарегистрированного в электронной базе данных</t>
  </si>
  <si>
    <t>Доля населения, принявшего участие в выполнении нормативов испытаний (тестов) комплекса ГТО, от численности населения проживающего на территории Курганской области в возрасте от 6 лет</t>
  </si>
  <si>
    <t>Доля населения, выполнившего нормативы испытаний (тестов) комплекса ГТО на знаки отличия, от общей численности населения проживающего на территории Курганской области в возрасте от 6 лет</t>
  </si>
  <si>
    <t>Доля населения, проживающего на территории Курганской области, в возрасте от 6 лет, приходящегося на одну ставку штатного расписания центров тестирования (наделенных правом по оценке выполнения нормативов  комплекса ГТО) для оказания государственной услуги населению</t>
  </si>
  <si>
    <t>3. В случае, если у двух муниципальных образований совпадает общее количество баллов, то места распределяются по наибольшему количеству опубликованных материалов (критерий 7).</t>
  </si>
  <si>
    <t xml:space="preserve">Место в рейтинге </t>
  </si>
  <si>
    <t>Чем больше баллов набирает муниципальное образование, тем выше место оно занимает в рейтинге ГТО.</t>
  </si>
  <si>
    <r>
      <t>Общая численность населения в возрасте от 6 лет, проживающего на территории Курганской области (</t>
    </r>
    <r>
      <rPr>
        <b/>
        <i/>
        <sz val="18"/>
        <color theme="1"/>
        <rFont val="Arial"/>
        <family val="2"/>
        <charset val="204"/>
      </rPr>
      <t>на 1 января 2022 года</t>
    </r>
    <r>
      <rPr>
        <b/>
        <i/>
        <sz val="18"/>
        <color rgb="FFFF0000"/>
        <rFont val="Arial"/>
        <family val="2"/>
        <charset val="204"/>
      </rPr>
      <t xml:space="preserve"> </t>
    </r>
    <r>
      <rPr>
        <b/>
        <i/>
        <sz val="18"/>
        <rFont val="Arial"/>
        <family val="2"/>
        <charset val="204"/>
      </rPr>
      <t xml:space="preserve">755 531 </t>
    </r>
    <r>
      <rPr>
        <b/>
        <i/>
        <sz val="18"/>
        <color theme="1"/>
        <rFont val="Arial"/>
        <family val="2"/>
        <charset val="204"/>
      </rPr>
      <t>чел.)</t>
    </r>
  </si>
  <si>
    <r>
      <t xml:space="preserve">Количество опубликованных материалов по вопросам внедрения комплекса ГТО в региональных средствах массовой информации за оцениваемый период               </t>
    </r>
    <r>
      <rPr>
        <b/>
        <sz val="18"/>
        <rFont val="Arial"/>
        <family val="2"/>
        <charset val="204"/>
      </rPr>
      <t>(2692 статьи за 2022 год)</t>
    </r>
  </si>
  <si>
    <r>
      <t xml:space="preserve"> </t>
    </r>
    <r>
      <rPr>
        <b/>
        <sz val="26"/>
        <color theme="1"/>
        <rFont val="Calibri"/>
        <family val="2"/>
        <charset val="204"/>
      </rPr>
      <t>*1335</t>
    </r>
    <r>
      <rPr>
        <b/>
        <sz val="26"/>
        <color theme="1"/>
        <rFont val="Arial"/>
        <family val="2"/>
        <charset val="204"/>
      </rPr>
      <t xml:space="preserve"> </t>
    </r>
    <r>
      <rPr>
        <sz val="26"/>
        <color theme="1"/>
        <rFont val="Arial"/>
        <family val="2"/>
        <charset val="204"/>
      </rPr>
      <t>человек - количество зарегистрированных на сайте ВФСК ГТО, которое нельзя отнести к определенному району или городу</t>
    </r>
  </si>
  <si>
    <r>
      <t>Население, зарегистрированное в электронной базе данных, относящихся к реализации комплекса ГТО (</t>
    </r>
    <r>
      <rPr>
        <b/>
        <i/>
        <sz val="18"/>
        <color theme="1"/>
        <rFont val="Arial"/>
        <family val="2"/>
        <charset val="204"/>
      </rPr>
      <t>на 11 января 2023 года 137 443 человека)</t>
    </r>
  </si>
  <si>
    <r>
      <t xml:space="preserve">Общее количество знаков       </t>
    </r>
    <r>
      <rPr>
        <b/>
        <sz val="18"/>
        <color rgb="FFFF0000"/>
        <rFont val="Arial"/>
        <family val="2"/>
        <charset val="204"/>
      </rPr>
      <t xml:space="preserve">  </t>
    </r>
    <r>
      <rPr>
        <b/>
        <sz val="18"/>
        <rFont val="Arial"/>
        <family val="2"/>
        <charset val="204"/>
      </rPr>
      <t>(14709 знаков за 2022 год)</t>
    </r>
  </si>
  <si>
    <t>Рейтинг деятельности муниципальных центров тестирования Курганской области по итогу 2022 года</t>
  </si>
  <si>
    <r>
      <t xml:space="preserve">Население, принявшее участие в выполнении нормативов испытаний (тестов) комплекса ГТО                </t>
    </r>
    <r>
      <rPr>
        <b/>
        <sz val="18"/>
        <rFont val="Arial"/>
        <family val="2"/>
        <charset val="204"/>
      </rPr>
      <t xml:space="preserve">  (21 804 чел. за 2022 год)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</si>
</sst>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name val="Arial"/>
      <family val="2"/>
      <charset val="204"/>
    </font>
    <font>
      <b/>
      <sz val="2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36"/>
      <color theme="1"/>
      <name val="Arial"/>
      <family val="2"/>
      <charset val="204"/>
    </font>
    <font>
      <b/>
      <sz val="36"/>
      <color theme="1"/>
      <name val="Arial"/>
      <family val="2"/>
      <charset val="204"/>
    </font>
    <font>
      <b/>
      <sz val="18"/>
      <color theme="1"/>
      <name val="Arial"/>
      <family val="2"/>
      <charset val="204"/>
    </font>
    <font>
      <b/>
      <sz val="26"/>
      <color theme="1"/>
      <name val="Arial"/>
      <family val="2"/>
      <charset val="204"/>
    </font>
    <font>
      <sz val="26"/>
      <color theme="1"/>
      <name val="Arial"/>
      <family val="2"/>
      <charset val="204"/>
    </font>
    <font>
      <sz val="18"/>
      <color theme="1"/>
      <name val="Arial"/>
      <family val="2"/>
      <charset val="204"/>
    </font>
    <font>
      <b/>
      <sz val="26"/>
      <color theme="1"/>
      <name val="Calibri"/>
      <family val="2"/>
      <charset val="204"/>
    </font>
    <font>
      <b/>
      <i/>
      <sz val="18"/>
      <color theme="1"/>
      <name val="Arial"/>
      <family val="2"/>
      <charset val="204"/>
    </font>
    <font>
      <b/>
      <sz val="18"/>
      <color rgb="FFFF0000"/>
      <name val="Arial"/>
      <family val="2"/>
      <charset val="204"/>
    </font>
    <font>
      <b/>
      <sz val="18"/>
      <name val="Arial"/>
      <family val="2"/>
      <charset val="204"/>
    </font>
    <font>
      <b/>
      <i/>
      <sz val="18"/>
      <name val="Arial"/>
      <family val="2"/>
      <charset val="204"/>
    </font>
    <font>
      <b/>
      <i/>
      <sz val="18"/>
      <color rgb="FFFF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47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vertical="center"/>
    </xf>
    <xf numFmtId="0" fontId="8" fillId="0" borderId="0" xfId="0" applyFont="1" applyBorder="1"/>
    <xf numFmtId="0" fontId="8" fillId="0" borderId="0" xfId="0" applyFont="1" applyFill="1" applyBorder="1"/>
    <xf numFmtId="0" fontId="4" fillId="0" borderId="0" xfId="0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3" fontId="5" fillId="3" borderId="1" xfId="0" applyNumberFormat="1" applyFont="1" applyFill="1" applyBorder="1" applyAlignment="1">
      <alignment horizontal="center" vertical="center"/>
    </xf>
    <xf numFmtId="10" fontId="5" fillId="6" borderId="1" xfId="1" applyNumberFormat="1" applyFont="1" applyFill="1" applyBorder="1" applyAlignment="1">
      <alignment horizontal="center" vertical="center"/>
    </xf>
    <xf numFmtId="3" fontId="3" fillId="7" borderId="1" xfId="0" applyNumberFormat="1" applyFont="1" applyFill="1" applyBorder="1" applyAlignment="1">
      <alignment horizontal="center" vertical="center"/>
    </xf>
    <xf numFmtId="1" fontId="3" fillId="7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1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3" fontId="5" fillId="8" borderId="0" xfId="0" applyNumberFormat="1" applyFont="1" applyFill="1" applyBorder="1" applyAlignment="1">
      <alignment horizontal="center" vertical="center"/>
    </xf>
    <xf numFmtId="10" fontId="5" fillId="8" borderId="0" xfId="1" applyNumberFormat="1" applyFont="1" applyFill="1" applyBorder="1" applyAlignment="1">
      <alignment horizontal="center" vertical="center"/>
    </xf>
    <xf numFmtId="3" fontId="3" fillId="8" borderId="0" xfId="0" applyNumberFormat="1" applyFont="1" applyFill="1" applyBorder="1" applyAlignment="1">
      <alignment horizontal="center" vertical="center"/>
    </xf>
    <xf numFmtId="1" fontId="3" fillId="8" borderId="0" xfId="0" applyNumberFormat="1" applyFont="1" applyFill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0" fontId="5" fillId="8" borderId="0" xfId="1" applyNumberFormat="1" applyFont="1" applyFill="1" applyBorder="1" applyAlignment="1">
      <alignment horizontal="center" vertical="center"/>
    </xf>
    <xf numFmtId="0" fontId="7" fillId="8" borderId="0" xfId="0" applyFont="1" applyFill="1" applyBorder="1" applyAlignment="1">
      <alignment horizontal="center" vertical="center"/>
    </xf>
    <xf numFmtId="0" fontId="0" fillId="8" borderId="0" xfId="0" applyFill="1"/>
    <xf numFmtId="0" fontId="9" fillId="0" borderId="0" xfId="0" applyFont="1" applyBorder="1"/>
    <xf numFmtId="0" fontId="7" fillId="5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1" xfId="1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textRotation="255" wrapText="1"/>
    </xf>
    <xf numFmtId="0" fontId="12" fillId="0" borderId="0" xfId="0" applyFont="1"/>
    <xf numFmtId="0" fontId="13" fillId="0" borderId="0" xfId="0" applyFont="1"/>
    <xf numFmtId="0" fontId="13" fillId="0" borderId="0" xfId="0" applyFont="1" applyBorder="1" applyAlignment="1">
      <alignment vertical="center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left" vertical="top"/>
    </xf>
    <xf numFmtId="0" fontId="3" fillId="4" borderId="1" xfId="0" applyFont="1" applyFill="1" applyBorder="1" applyAlignment="1">
      <alignment horizontal="center" vertical="center" wrapText="1"/>
    </xf>
    <xf numFmtId="0" fontId="13" fillId="8" borderId="0" xfId="0" applyFont="1" applyFill="1" applyBorder="1"/>
    <xf numFmtId="0" fontId="10" fillId="0" borderId="0" xfId="0" applyFont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F39"/>
  <sheetViews>
    <sheetView showGridLines="0" tabSelected="1" view="pageBreakPreview" zoomScale="42" zoomScaleNormal="33" zoomScaleSheetLayoutView="42" zoomScalePageLayoutView="40" workbookViewId="0">
      <selection activeCell="G10" sqref="G10"/>
    </sheetView>
  </sheetViews>
  <sheetFormatPr defaultColWidth="8.85546875" defaultRowHeight="15.75" x14ac:dyDescent="0.25"/>
  <cols>
    <col min="1" max="1" width="31.85546875" style="5" customWidth="1"/>
    <col min="2" max="2" width="22.5703125" style="4" customWidth="1"/>
    <col min="3" max="3" width="24" style="3" customWidth="1"/>
    <col min="4" max="4" width="26" style="4" customWidth="1"/>
    <col min="5" max="5" width="6.140625" style="6" customWidth="1"/>
    <col min="6" max="6" width="23.140625" style="3" customWidth="1"/>
    <col min="7" max="7" width="33.5703125" style="3" customWidth="1"/>
    <col min="8" max="8" width="6" style="7" customWidth="1"/>
    <col min="9" max="9" width="30.5703125" style="3" customWidth="1"/>
    <col min="10" max="10" width="6.42578125" style="7" customWidth="1"/>
    <col min="11" max="11" width="20.5703125" style="3" customWidth="1"/>
    <col min="12" max="12" width="30.85546875" style="4" customWidth="1"/>
    <col min="13" max="13" width="6.42578125" style="6" customWidth="1"/>
    <col min="14" max="14" width="35.7109375" style="4" customWidth="1"/>
    <col min="15" max="15" width="6.7109375" style="6" customWidth="1"/>
    <col min="16" max="16" width="29.28515625" style="4" customWidth="1"/>
    <col min="17" max="17" width="26.28515625" style="4" customWidth="1"/>
    <col min="18" max="18" width="40.7109375" style="8" customWidth="1"/>
    <col min="19" max="19" width="13.42578125" style="9" hidden="1" customWidth="1"/>
    <col min="20" max="20" width="6" style="10" customWidth="1"/>
    <col min="21" max="21" width="30.42578125" style="4" customWidth="1"/>
    <col min="22" max="22" width="6.42578125" style="6" customWidth="1"/>
    <col min="23" max="23" width="17.42578125" style="8" customWidth="1"/>
    <col min="24" max="24" width="21.5703125" style="4" customWidth="1"/>
    <col min="25" max="240" width="8.85546875" style="3"/>
    <col min="241" max="16384" width="8.85546875" style="4"/>
  </cols>
  <sheetData>
    <row r="1" spans="1:240" ht="6" customHeight="1" x14ac:dyDescent="0.25"/>
    <row r="2" spans="1:240" ht="9" customHeight="1" x14ac:dyDescent="0.55000000000000004">
      <c r="P2" s="28"/>
      <c r="Q2" s="28"/>
    </row>
    <row r="3" spans="1:240" ht="49.5" customHeight="1" thickBot="1" x14ac:dyDescent="0.3">
      <c r="A3" s="44" t="s">
        <v>56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</row>
    <row r="4" spans="1:240" s="2" customFormat="1" ht="26.25" customHeight="1" x14ac:dyDescent="0.25">
      <c r="A4" s="45" t="s">
        <v>38</v>
      </c>
      <c r="B4" s="30"/>
      <c r="C4" s="30"/>
      <c r="D4" s="31" t="s">
        <v>0</v>
      </c>
      <c r="E4" s="31"/>
      <c r="F4" s="30"/>
      <c r="G4" s="31" t="s">
        <v>1</v>
      </c>
      <c r="H4" s="31"/>
      <c r="I4" s="31" t="s">
        <v>2</v>
      </c>
      <c r="J4" s="31"/>
      <c r="K4" s="30"/>
      <c r="L4" s="31" t="s">
        <v>3</v>
      </c>
      <c r="M4" s="31"/>
      <c r="N4" s="31" t="s">
        <v>4</v>
      </c>
      <c r="O4" s="31"/>
      <c r="P4" s="30"/>
      <c r="Q4" s="30"/>
      <c r="R4" s="31" t="s">
        <v>5</v>
      </c>
      <c r="S4" s="32"/>
      <c r="T4" s="31"/>
      <c r="U4" s="31" t="s">
        <v>6</v>
      </c>
      <c r="V4" s="31"/>
      <c r="W4" s="33"/>
      <c r="X4" s="34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</row>
    <row r="5" spans="1:240" s="2" customFormat="1" ht="409.5" customHeight="1" x14ac:dyDescent="0.25">
      <c r="A5" s="46"/>
      <c r="B5" s="30" t="s">
        <v>51</v>
      </c>
      <c r="C5" s="30" t="s">
        <v>54</v>
      </c>
      <c r="D5" s="35" t="s">
        <v>43</v>
      </c>
      <c r="E5" s="36" t="s">
        <v>7</v>
      </c>
      <c r="F5" s="30" t="s">
        <v>57</v>
      </c>
      <c r="G5" s="35" t="s">
        <v>44</v>
      </c>
      <c r="H5" s="36" t="s">
        <v>7</v>
      </c>
      <c r="I5" s="35" t="s">
        <v>45</v>
      </c>
      <c r="J5" s="36" t="s">
        <v>7</v>
      </c>
      <c r="K5" s="30" t="s">
        <v>55</v>
      </c>
      <c r="L5" s="35" t="s">
        <v>46</v>
      </c>
      <c r="M5" s="36" t="s">
        <v>7</v>
      </c>
      <c r="N5" s="35" t="s">
        <v>8</v>
      </c>
      <c r="O5" s="36" t="s">
        <v>7</v>
      </c>
      <c r="P5" s="30" t="s">
        <v>9</v>
      </c>
      <c r="Q5" s="30" t="s">
        <v>10</v>
      </c>
      <c r="R5" s="35" t="s">
        <v>47</v>
      </c>
      <c r="S5" s="32"/>
      <c r="T5" s="36" t="s">
        <v>7</v>
      </c>
      <c r="U5" s="35" t="s">
        <v>52</v>
      </c>
      <c r="V5" s="36" t="s">
        <v>7</v>
      </c>
      <c r="W5" s="42" t="s">
        <v>11</v>
      </c>
      <c r="X5" s="34" t="s">
        <v>49</v>
      </c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</row>
    <row r="6" spans="1:240" ht="37.5" customHeight="1" x14ac:dyDescent="0.25">
      <c r="A6" s="40" t="s">
        <v>29</v>
      </c>
      <c r="B6" s="11">
        <v>6578</v>
      </c>
      <c r="C6" s="11">
        <v>1690</v>
      </c>
      <c r="D6" s="12">
        <f t="shared" ref="D6:D31" si="0">C6/B6</f>
        <v>0.25691699604743085</v>
      </c>
      <c r="E6" s="13">
        <f t="shared" ref="E6:E31" si="1">RANK(D6,D:D,1)</f>
        <v>25</v>
      </c>
      <c r="F6" s="11">
        <v>433</v>
      </c>
      <c r="G6" s="12">
        <f t="shared" ref="G6:G31" si="2">F6/C6</f>
        <v>0.25621301775147931</v>
      </c>
      <c r="H6" s="13">
        <f t="shared" ref="H6:H31" si="3">RANK(G6,G:G,1)</f>
        <v>25</v>
      </c>
      <c r="I6" s="12">
        <f t="shared" ref="I6:I31" si="4">F6/B6</f>
        <v>6.5825478868957135E-2</v>
      </c>
      <c r="J6" s="13">
        <f t="shared" ref="J6:J31" si="5">RANK(I6,I:I,1)</f>
        <v>26</v>
      </c>
      <c r="K6" s="11">
        <v>136</v>
      </c>
      <c r="L6" s="12">
        <f t="shared" ref="L6:L31" si="6">K6/B6</f>
        <v>2.0674977196716328E-2</v>
      </c>
      <c r="M6" s="14">
        <f t="shared" ref="M6:M31" si="7">RANK(L6,L:L,1)</f>
        <v>18</v>
      </c>
      <c r="N6" s="12">
        <f t="shared" ref="N6:N31" si="8">K6/F6</f>
        <v>0.31408775981524251</v>
      </c>
      <c r="O6" s="14">
        <v>3</v>
      </c>
      <c r="P6" s="15">
        <v>1</v>
      </c>
      <c r="Q6" s="11">
        <f t="shared" ref="Q6:Q31" si="9">IFERROR(ROUNDUP(B6/P6,0),0)</f>
        <v>6578</v>
      </c>
      <c r="R6" s="12">
        <f t="shared" ref="R6:R31" si="10">Q6/SUM(Q$2:Q$24)</f>
        <v>2.8154425612052732E-2</v>
      </c>
      <c r="S6" s="16">
        <f t="shared" ref="S6:S31" si="11">IF(Q6/SUM(Q$2:Q$24)=0,1,Q6/SUM(Q$2:Q$24))</f>
        <v>2.8154425612052732E-2</v>
      </c>
      <c r="T6" s="14">
        <f t="shared" ref="T6:T31" si="12">IF(S6=1,0,RANK(S6,S:S,0))</f>
        <v>26</v>
      </c>
      <c r="U6" s="17">
        <v>19</v>
      </c>
      <c r="V6" s="13">
        <f t="shared" ref="V6:V30" si="13">RANK(U6,U:U,1)</f>
        <v>11</v>
      </c>
      <c r="W6" s="18">
        <f t="shared" ref="W6:W31" si="14">SUM(E6,H6,J6,M6,O6,V6,T6)</f>
        <v>134</v>
      </c>
      <c r="X6" s="29">
        <v>1</v>
      </c>
    </row>
    <row r="7" spans="1:240" ht="37.5" customHeight="1" x14ac:dyDescent="0.25">
      <c r="A7" s="40" t="s">
        <v>18</v>
      </c>
      <c r="B7" s="11">
        <v>11607</v>
      </c>
      <c r="C7" s="11">
        <v>2678</v>
      </c>
      <c r="D7" s="12">
        <f t="shared" si="0"/>
        <v>0.23072283966571897</v>
      </c>
      <c r="E7" s="13">
        <f t="shared" si="1"/>
        <v>24</v>
      </c>
      <c r="F7" s="11">
        <v>477</v>
      </c>
      <c r="G7" s="12">
        <f t="shared" si="2"/>
        <v>0.17811799850634802</v>
      </c>
      <c r="H7" s="13">
        <f t="shared" si="3"/>
        <v>18</v>
      </c>
      <c r="I7" s="12">
        <f t="shared" si="4"/>
        <v>4.1095890410958902E-2</v>
      </c>
      <c r="J7" s="13">
        <f t="shared" si="5"/>
        <v>20</v>
      </c>
      <c r="K7" s="11">
        <v>316</v>
      </c>
      <c r="L7" s="12">
        <f t="shared" si="6"/>
        <v>2.7224950460928751E-2</v>
      </c>
      <c r="M7" s="14">
        <f t="shared" si="7"/>
        <v>24</v>
      </c>
      <c r="N7" s="12">
        <f t="shared" si="8"/>
        <v>0.66247379454926625</v>
      </c>
      <c r="O7" s="14">
        <v>17</v>
      </c>
      <c r="P7" s="15">
        <v>1</v>
      </c>
      <c r="Q7" s="11">
        <f t="shared" si="9"/>
        <v>11607</v>
      </c>
      <c r="R7" s="12">
        <f t="shared" si="10"/>
        <v>4.9678993323061117E-2</v>
      </c>
      <c r="S7" s="16">
        <f t="shared" si="11"/>
        <v>4.9678993323061117E-2</v>
      </c>
      <c r="T7" s="14">
        <f t="shared" si="12"/>
        <v>13</v>
      </c>
      <c r="U7" s="17">
        <v>31</v>
      </c>
      <c r="V7" s="13">
        <f t="shared" si="13"/>
        <v>15</v>
      </c>
      <c r="W7" s="18">
        <f t="shared" si="14"/>
        <v>131</v>
      </c>
      <c r="X7" s="29">
        <v>2</v>
      </c>
    </row>
    <row r="8" spans="1:240" ht="37.5" customHeight="1" x14ac:dyDescent="0.25">
      <c r="A8" s="40" t="s">
        <v>16</v>
      </c>
      <c r="B8" s="11">
        <v>17356</v>
      </c>
      <c r="C8" s="11">
        <v>3736</v>
      </c>
      <c r="D8" s="12">
        <f t="shared" si="0"/>
        <v>0.21525697165245447</v>
      </c>
      <c r="E8" s="13">
        <f t="shared" si="1"/>
        <v>20</v>
      </c>
      <c r="F8" s="11">
        <v>490</v>
      </c>
      <c r="G8" s="12">
        <f t="shared" si="2"/>
        <v>0.13115631691648821</v>
      </c>
      <c r="H8" s="13">
        <f t="shared" si="3"/>
        <v>9</v>
      </c>
      <c r="I8" s="12">
        <f t="shared" si="4"/>
        <v>2.8232311592532842E-2</v>
      </c>
      <c r="J8" s="13">
        <f t="shared" si="5"/>
        <v>11</v>
      </c>
      <c r="K8" s="11">
        <v>385</v>
      </c>
      <c r="L8" s="12">
        <f t="shared" si="6"/>
        <v>2.218253053699009E-2</v>
      </c>
      <c r="M8" s="14">
        <f t="shared" si="7"/>
        <v>20</v>
      </c>
      <c r="N8" s="12">
        <f t="shared" si="8"/>
        <v>0.7857142857142857</v>
      </c>
      <c r="O8" s="14">
        <v>21</v>
      </c>
      <c r="P8" s="19">
        <v>2</v>
      </c>
      <c r="Q8" s="11">
        <f t="shared" si="9"/>
        <v>8678</v>
      </c>
      <c r="R8" s="12">
        <f t="shared" si="10"/>
        <v>3.7142612566341382E-2</v>
      </c>
      <c r="S8" s="16">
        <f t="shared" si="11"/>
        <v>3.7142612566341382E-2</v>
      </c>
      <c r="T8" s="14">
        <f t="shared" si="12"/>
        <v>24</v>
      </c>
      <c r="U8" s="17">
        <v>152</v>
      </c>
      <c r="V8" s="13">
        <f t="shared" si="13"/>
        <v>25</v>
      </c>
      <c r="W8" s="18">
        <f t="shared" si="14"/>
        <v>130</v>
      </c>
      <c r="X8" s="29">
        <v>3</v>
      </c>
    </row>
    <row r="9" spans="1:240" ht="37.5" customHeight="1" x14ac:dyDescent="0.25">
      <c r="A9" s="40" t="s">
        <v>33</v>
      </c>
      <c r="B9" s="11">
        <v>11481</v>
      </c>
      <c r="C9" s="11">
        <v>1909</v>
      </c>
      <c r="D9" s="12">
        <f t="shared" si="0"/>
        <v>0.16627471474610225</v>
      </c>
      <c r="E9" s="13">
        <f t="shared" si="1"/>
        <v>6</v>
      </c>
      <c r="F9" s="11">
        <v>552</v>
      </c>
      <c r="G9" s="12">
        <f t="shared" si="2"/>
        <v>0.28915662650602408</v>
      </c>
      <c r="H9" s="13">
        <f t="shared" si="3"/>
        <v>26</v>
      </c>
      <c r="I9" s="12">
        <f t="shared" si="4"/>
        <v>4.8079435589234387E-2</v>
      </c>
      <c r="J9" s="13">
        <f t="shared" si="5"/>
        <v>24</v>
      </c>
      <c r="K9" s="11">
        <v>328</v>
      </c>
      <c r="L9" s="12">
        <f t="shared" si="6"/>
        <v>2.8568939987805939E-2</v>
      </c>
      <c r="M9" s="14">
        <f t="shared" si="7"/>
        <v>25</v>
      </c>
      <c r="N9" s="12">
        <f t="shared" si="8"/>
        <v>0.59420289855072461</v>
      </c>
      <c r="O9" s="14">
        <v>14</v>
      </c>
      <c r="P9" s="15">
        <v>1</v>
      </c>
      <c r="Q9" s="11">
        <f t="shared" si="9"/>
        <v>11481</v>
      </c>
      <c r="R9" s="12">
        <f t="shared" si="10"/>
        <v>4.9139702105803804E-2</v>
      </c>
      <c r="S9" s="16">
        <f t="shared" si="11"/>
        <v>4.9139702105803804E-2</v>
      </c>
      <c r="T9" s="14">
        <f t="shared" si="12"/>
        <v>14</v>
      </c>
      <c r="U9" s="17">
        <v>70</v>
      </c>
      <c r="V9" s="13">
        <f t="shared" si="13"/>
        <v>21</v>
      </c>
      <c r="W9" s="18">
        <f t="shared" si="14"/>
        <v>130</v>
      </c>
      <c r="X9" s="29">
        <v>4</v>
      </c>
    </row>
    <row r="10" spans="1:240" ht="37.5" customHeight="1" x14ac:dyDescent="0.25">
      <c r="A10" s="40" t="s">
        <v>23</v>
      </c>
      <c r="B10" s="11">
        <v>22578</v>
      </c>
      <c r="C10" s="11">
        <v>4792</v>
      </c>
      <c r="D10" s="12">
        <f t="shared" si="0"/>
        <v>0.21224200549207192</v>
      </c>
      <c r="E10" s="13">
        <f t="shared" si="1"/>
        <v>19</v>
      </c>
      <c r="F10" s="11">
        <v>760</v>
      </c>
      <c r="G10" s="12">
        <f t="shared" si="2"/>
        <v>0.15859766277128548</v>
      </c>
      <c r="H10" s="13">
        <f t="shared" si="3"/>
        <v>12</v>
      </c>
      <c r="I10" s="12">
        <f t="shared" si="4"/>
        <v>3.3661086012932946E-2</v>
      </c>
      <c r="J10" s="13">
        <f t="shared" si="5"/>
        <v>15</v>
      </c>
      <c r="K10" s="11">
        <v>589</v>
      </c>
      <c r="L10" s="12">
        <f t="shared" si="6"/>
        <v>2.6087341660023033E-2</v>
      </c>
      <c r="M10" s="14">
        <f t="shared" si="7"/>
        <v>23</v>
      </c>
      <c r="N10" s="12">
        <f t="shared" si="8"/>
        <v>0.77500000000000002</v>
      </c>
      <c r="O10" s="14">
        <v>20</v>
      </c>
      <c r="P10" s="15">
        <v>2</v>
      </c>
      <c r="Q10" s="11">
        <f t="shared" si="9"/>
        <v>11289</v>
      </c>
      <c r="R10" s="12">
        <f t="shared" si="10"/>
        <v>4.8317925012840268E-2</v>
      </c>
      <c r="S10" s="16">
        <f t="shared" si="11"/>
        <v>4.8317925012840268E-2</v>
      </c>
      <c r="T10" s="14">
        <f t="shared" si="12"/>
        <v>16</v>
      </c>
      <c r="U10" s="17">
        <v>32</v>
      </c>
      <c r="V10" s="13">
        <f t="shared" si="13"/>
        <v>17</v>
      </c>
      <c r="W10" s="18">
        <f t="shared" si="14"/>
        <v>122</v>
      </c>
      <c r="X10" s="29">
        <v>5</v>
      </c>
    </row>
    <row r="11" spans="1:240" ht="37.5" customHeight="1" x14ac:dyDescent="0.25">
      <c r="A11" s="40" t="s">
        <v>35</v>
      </c>
      <c r="B11" s="11">
        <v>26911</v>
      </c>
      <c r="C11" s="11">
        <v>6101</v>
      </c>
      <c r="D11" s="12">
        <f t="shared" si="0"/>
        <v>0.22671026717699083</v>
      </c>
      <c r="E11" s="13">
        <f t="shared" si="1"/>
        <v>23</v>
      </c>
      <c r="F11" s="11">
        <v>905</v>
      </c>
      <c r="G11" s="12">
        <f t="shared" si="2"/>
        <v>0.14833633830519588</v>
      </c>
      <c r="H11" s="13">
        <f t="shared" si="3"/>
        <v>10</v>
      </c>
      <c r="I11" s="12">
        <f t="shared" si="4"/>
        <v>3.3629370889227454E-2</v>
      </c>
      <c r="J11" s="13">
        <f t="shared" si="5"/>
        <v>14</v>
      </c>
      <c r="K11" s="11">
        <v>548</v>
      </c>
      <c r="L11" s="12">
        <f t="shared" si="6"/>
        <v>2.0363420162758723E-2</v>
      </c>
      <c r="M11" s="14">
        <f t="shared" si="7"/>
        <v>17</v>
      </c>
      <c r="N11" s="12">
        <f t="shared" si="8"/>
        <v>0.605524861878453</v>
      </c>
      <c r="O11" s="14">
        <v>15</v>
      </c>
      <c r="P11" s="15">
        <v>2.5</v>
      </c>
      <c r="Q11" s="11">
        <f t="shared" si="9"/>
        <v>10765</v>
      </c>
      <c r="R11" s="12">
        <f t="shared" si="10"/>
        <v>4.6075158363293955E-2</v>
      </c>
      <c r="S11" s="16">
        <f t="shared" si="11"/>
        <v>4.6075158363293955E-2</v>
      </c>
      <c r="T11" s="14">
        <f t="shared" si="12"/>
        <v>18</v>
      </c>
      <c r="U11" s="17">
        <v>82</v>
      </c>
      <c r="V11" s="13">
        <f t="shared" si="13"/>
        <v>22</v>
      </c>
      <c r="W11" s="18">
        <f t="shared" si="14"/>
        <v>119</v>
      </c>
      <c r="X11" s="29">
        <v>6</v>
      </c>
    </row>
    <row r="12" spans="1:240" ht="37.5" customHeight="1" x14ac:dyDescent="0.25">
      <c r="A12" s="40" t="s">
        <v>26</v>
      </c>
      <c r="B12" s="11">
        <v>25582</v>
      </c>
      <c r="C12" s="11">
        <v>4954</v>
      </c>
      <c r="D12" s="12">
        <f t="shared" si="0"/>
        <v>0.19365178641232117</v>
      </c>
      <c r="E12" s="13">
        <f t="shared" si="1"/>
        <v>13</v>
      </c>
      <c r="F12" s="11">
        <v>1168</v>
      </c>
      <c r="G12" s="12">
        <f t="shared" si="2"/>
        <v>0.23576907549454987</v>
      </c>
      <c r="H12" s="13">
        <f t="shared" si="3"/>
        <v>22</v>
      </c>
      <c r="I12" s="12">
        <f t="shared" si="4"/>
        <v>4.5657102650300992E-2</v>
      </c>
      <c r="J12" s="13">
        <f t="shared" si="5"/>
        <v>21</v>
      </c>
      <c r="K12" s="11">
        <v>776</v>
      </c>
      <c r="L12" s="12">
        <f t="shared" si="6"/>
        <v>3.0333828473145179E-2</v>
      </c>
      <c r="M12" s="14">
        <f t="shared" si="7"/>
        <v>26</v>
      </c>
      <c r="N12" s="12">
        <f t="shared" si="8"/>
        <v>0.66438356164383561</v>
      </c>
      <c r="O12" s="14">
        <v>18</v>
      </c>
      <c r="P12" s="15">
        <v>1.5</v>
      </c>
      <c r="Q12" s="11">
        <f t="shared" si="9"/>
        <v>17055</v>
      </c>
      <c r="R12" s="12">
        <f t="shared" si="10"/>
        <v>7.2996918335901384E-2</v>
      </c>
      <c r="S12" s="16">
        <f t="shared" si="11"/>
        <v>7.2996918335901384E-2</v>
      </c>
      <c r="T12" s="14">
        <f t="shared" si="12"/>
        <v>7</v>
      </c>
      <c r="U12" s="17">
        <v>23</v>
      </c>
      <c r="V12" s="13">
        <f t="shared" si="13"/>
        <v>12</v>
      </c>
      <c r="W12" s="18">
        <f t="shared" si="14"/>
        <v>119</v>
      </c>
      <c r="X12" s="29">
        <v>7</v>
      </c>
    </row>
    <row r="13" spans="1:240" ht="37.5" customHeight="1" x14ac:dyDescent="0.25">
      <c r="A13" s="40" t="s">
        <v>13</v>
      </c>
      <c r="B13" s="11">
        <v>16732</v>
      </c>
      <c r="C13" s="11">
        <v>3708</v>
      </c>
      <c r="D13" s="12">
        <f t="shared" si="0"/>
        <v>0.2216112837676309</v>
      </c>
      <c r="E13" s="13">
        <f t="shared" si="1"/>
        <v>21</v>
      </c>
      <c r="F13" s="11">
        <v>880</v>
      </c>
      <c r="G13" s="12">
        <f t="shared" si="2"/>
        <v>0.23732470334412081</v>
      </c>
      <c r="H13" s="13">
        <f t="shared" si="3"/>
        <v>23</v>
      </c>
      <c r="I13" s="12">
        <f t="shared" si="4"/>
        <v>5.259383217786278E-2</v>
      </c>
      <c r="J13" s="13">
        <f t="shared" si="5"/>
        <v>25</v>
      </c>
      <c r="K13" s="11">
        <v>414</v>
      </c>
      <c r="L13" s="12">
        <f t="shared" si="6"/>
        <v>2.4743007410949081E-2</v>
      </c>
      <c r="M13" s="14">
        <f t="shared" si="7"/>
        <v>21</v>
      </c>
      <c r="N13" s="12">
        <f t="shared" si="8"/>
        <v>0.47045454545454546</v>
      </c>
      <c r="O13" s="14">
        <v>10</v>
      </c>
      <c r="P13" s="15">
        <v>1</v>
      </c>
      <c r="Q13" s="11">
        <f t="shared" si="9"/>
        <v>16732</v>
      </c>
      <c r="R13" s="12">
        <f t="shared" si="10"/>
        <v>7.161444958055127E-2</v>
      </c>
      <c r="S13" s="16">
        <f t="shared" si="11"/>
        <v>7.161444958055127E-2</v>
      </c>
      <c r="T13" s="14">
        <f t="shared" si="12"/>
        <v>8</v>
      </c>
      <c r="U13" s="17">
        <v>16</v>
      </c>
      <c r="V13" s="13">
        <f t="shared" si="13"/>
        <v>8</v>
      </c>
      <c r="W13" s="18">
        <f t="shared" si="14"/>
        <v>116</v>
      </c>
      <c r="X13" s="29">
        <v>8</v>
      </c>
    </row>
    <row r="14" spans="1:240" s="3" customFormat="1" ht="37.5" customHeight="1" x14ac:dyDescent="0.25">
      <c r="A14" s="40" t="s">
        <v>25</v>
      </c>
      <c r="B14" s="11">
        <v>284034</v>
      </c>
      <c r="C14" s="11">
        <v>48643</v>
      </c>
      <c r="D14" s="12">
        <f t="shared" si="0"/>
        <v>0.17125766633572037</v>
      </c>
      <c r="E14" s="13">
        <f t="shared" si="1"/>
        <v>8</v>
      </c>
      <c r="F14" s="11">
        <v>8811</v>
      </c>
      <c r="G14" s="12">
        <f t="shared" si="2"/>
        <v>0.18113603190592686</v>
      </c>
      <c r="H14" s="13">
        <f t="shared" si="3"/>
        <v>19</v>
      </c>
      <c r="I14" s="12">
        <f t="shared" si="4"/>
        <v>3.1020934113521619E-2</v>
      </c>
      <c r="J14" s="13">
        <f t="shared" si="5"/>
        <v>12</v>
      </c>
      <c r="K14" s="11">
        <v>7258</v>
      </c>
      <c r="L14" s="12">
        <f t="shared" si="6"/>
        <v>2.5553278832815791E-2</v>
      </c>
      <c r="M14" s="14">
        <f t="shared" si="7"/>
        <v>22</v>
      </c>
      <c r="N14" s="12">
        <f t="shared" si="8"/>
        <v>0.82374304846214963</v>
      </c>
      <c r="O14" s="14">
        <v>23</v>
      </c>
      <c r="P14" s="15">
        <v>15</v>
      </c>
      <c r="Q14" s="11">
        <f t="shared" si="9"/>
        <v>18936</v>
      </c>
      <c r="R14" s="12">
        <f t="shared" si="10"/>
        <v>8.1047765793528501E-2</v>
      </c>
      <c r="S14" s="16">
        <f t="shared" si="11"/>
        <v>8.1047765793528501E-2</v>
      </c>
      <c r="T14" s="14">
        <f t="shared" si="12"/>
        <v>4</v>
      </c>
      <c r="U14" s="17">
        <v>1765</v>
      </c>
      <c r="V14" s="13">
        <f t="shared" si="13"/>
        <v>26</v>
      </c>
      <c r="W14" s="18">
        <f t="shared" si="14"/>
        <v>114</v>
      </c>
      <c r="X14" s="29">
        <v>9</v>
      </c>
    </row>
    <row r="15" spans="1:240" s="3" customFormat="1" ht="37.5" customHeight="1" x14ac:dyDescent="0.25">
      <c r="A15" s="40" t="s">
        <v>14</v>
      </c>
      <c r="B15" s="11">
        <v>13173</v>
      </c>
      <c r="C15" s="11">
        <v>2466</v>
      </c>
      <c r="D15" s="12">
        <f t="shared" si="0"/>
        <v>0.18720109314506947</v>
      </c>
      <c r="E15" s="13">
        <f t="shared" si="1"/>
        <v>12</v>
      </c>
      <c r="F15" s="11">
        <v>615</v>
      </c>
      <c r="G15" s="12">
        <f t="shared" si="2"/>
        <v>0.24939172749391728</v>
      </c>
      <c r="H15" s="13">
        <f t="shared" si="3"/>
        <v>24</v>
      </c>
      <c r="I15" s="12">
        <f t="shared" si="4"/>
        <v>4.6686404008198588E-2</v>
      </c>
      <c r="J15" s="13">
        <f t="shared" si="5"/>
        <v>23</v>
      </c>
      <c r="K15" s="11">
        <v>289</v>
      </c>
      <c r="L15" s="12">
        <f t="shared" si="6"/>
        <v>2.1938814241251044E-2</v>
      </c>
      <c r="M15" s="14">
        <f t="shared" si="7"/>
        <v>19</v>
      </c>
      <c r="N15" s="12">
        <f t="shared" si="8"/>
        <v>0.46991869918699186</v>
      </c>
      <c r="O15" s="14">
        <v>9</v>
      </c>
      <c r="P15" s="15">
        <v>1</v>
      </c>
      <c r="Q15" s="11">
        <f t="shared" si="9"/>
        <v>13173</v>
      </c>
      <c r="R15" s="12">
        <f t="shared" si="10"/>
        <v>5.6381612737544939E-2</v>
      </c>
      <c r="S15" s="16">
        <f t="shared" si="11"/>
        <v>5.6381612737544939E-2</v>
      </c>
      <c r="T15" s="14">
        <f t="shared" si="12"/>
        <v>12</v>
      </c>
      <c r="U15" s="17">
        <v>30</v>
      </c>
      <c r="V15" s="13">
        <f t="shared" si="13"/>
        <v>14</v>
      </c>
      <c r="W15" s="18">
        <f t="shared" si="14"/>
        <v>113</v>
      </c>
      <c r="X15" s="29">
        <v>10</v>
      </c>
    </row>
    <row r="16" spans="1:240" s="3" customFormat="1" ht="37.5" customHeight="1" x14ac:dyDescent="0.25">
      <c r="A16" s="40" t="s">
        <v>15</v>
      </c>
      <c r="B16" s="11">
        <v>14749</v>
      </c>
      <c r="C16" s="11">
        <v>2974</v>
      </c>
      <c r="D16" s="12">
        <f t="shared" si="0"/>
        <v>0.20164078920604786</v>
      </c>
      <c r="E16" s="13">
        <f t="shared" si="1"/>
        <v>15</v>
      </c>
      <c r="F16" s="11">
        <v>528</v>
      </c>
      <c r="G16" s="12">
        <f t="shared" si="2"/>
        <v>0.17753866845998656</v>
      </c>
      <c r="H16" s="13">
        <f t="shared" si="3"/>
        <v>15</v>
      </c>
      <c r="I16" s="12">
        <f t="shared" si="4"/>
        <v>3.5799037222862568E-2</v>
      </c>
      <c r="J16" s="13">
        <f t="shared" si="5"/>
        <v>17</v>
      </c>
      <c r="K16" s="11">
        <v>270</v>
      </c>
      <c r="L16" s="12">
        <f t="shared" si="6"/>
        <v>1.8306325852600176E-2</v>
      </c>
      <c r="M16" s="14">
        <f t="shared" si="7"/>
        <v>15</v>
      </c>
      <c r="N16" s="12">
        <f t="shared" si="8"/>
        <v>0.51136363636363635</v>
      </c>
      <c r="O16" s="14">
        <v>12</v>
      </c>
      <c r="P16" s="15">
        <v>1</v>
      </c>
      <c r="Q16" s="11">
        <f t="shared" si="9"/>
        <v>14749</v>
      </c>
      <c r="R16" s="12">
        <f t="shared" si="10"/>
        <v>6.3127033042287284E-2</v>
      </c>
      <c r="S16" s="16">
        <f t="shared" si="11"/>
        <v>6.3127033042287284E-2</v>
      </c>
      <c r="T16" s="14">
        <f t="shared" si="12"/>
        <v>9</v>
      </c>
      <c r="U16" s="17">
        <v>68</v>
      </c>
      <c r="V16" s="13">
        <f t="shared" si="13"/>
        <v>20</v>
      </c>
      <c r="W16" s="18">
        <f t="shared" si="14"/>
        <v>103</v>
      </c>
      <c r="X16" s="29">
        <v>11</v>
      </c>
    </row>
    <row r="17" spans="1:24" s="3" customFormat="1" ht="37.5" customHeight="1" x14ac:dyDescent="0.25">
      <c r="A17" s="40" t="s">
        <v>32</v>
      </c>
      <c r="B17" s="11">
        <v>8424</v>
      </c>
      <c r="C17" s="11">
        <v>1686</v>
      </c>
      <c r="D17" s="12">
        <f t="shared" si="0"/>
        <v>0.20014245014245013</v>
      </c>
      <c r="E17" s="13">
        <f t="shared" si="1"/>
        <v>14</v>
      </c>
      <c r="F17" s="11">
        <v>386</v>
      </c>
      <c r="G17" s="12">
        <f t="shared" si="2"/>
        <v>0.22894424673784106</v>
      </c>
      <c r="H17" s="13">
        <f t="shared" si="3"/>
        <v>21</v>
      </c>
      <c r="I17" s="12">
        <f t="shared" si="4"/>
        <v>4.5821462488129155E-2</v>
      </c>
      <c r="J17" s="13">
        <f t="shared" si="5"/>
        <v>22</v>
      </c>
      <c r="K17" s="11">
        <v>149</v>
      </c>
      <c r="L17" s="12">
        <f t="shared" si="6"/>
        <v>1.7687559354226022E-2</v>
      </c>
      <c r="M17" s="14">
        <f t="shared" si="7"/>
        <v>14</v>
      </c>
      <c r="N17" s="12">
        <f t="shared" si="8"/>
        <v>0.3860103626943005</v>
      </c>
      <c r="O17" s="14">
        <v>4</v>
      </c>
      <c r="P17" s="15">
        <v>1</v>
      </c>
      <c r="Q17" s="11">
        <f t="shared" si="9"/>
        <v>8424</v>
      </c>
      <c r="R17" s="12">
        <f t="shared" si="10"/>
        <v>3.6055469953775038E-2</v>
      </c>
      <c r="S17" s="16">
        <f t="shared" si="11"/>
        <v>3.6055469953775038E-2</v>
      </c>
      <c r="T17" s="14">
        <f t="shared" si="12"/>
        <v>25</v>
      </c>
      <c r="U17" s="17">
        <v>2</v>
      </c>
      <c r="V17" s="13">
        <f t="shared" si="13"/>
        <v>2</v>
      </c>
      <c r="W17" s="18">
        <f t="shared" si="14"/>
        <v>102</v>
      </c>
      <c r="X17" s="29">
        <v>12</v>
      </c>
    </row>
    <row r="18" spans="1:24" s="3" customFormat="1" ht="37.5" customHeight="1" x14ac:dyDescent="0.25">
      <c r="A18" s="40" t="s">
        <v>37</v>
      </c>
      <c r="B18" s="11">
        <v>10228</v>
      </c>
      <c r="C18" s="11">
        <v>1767</v>
      </c>
      <c r="D18" s="12">
        <f t="shared" si="0"/>
        <v>0.172761048103246</v>
      </c>
      <c r="E18" s="13">
        <f t="shared" si="1"/>
        <v>9</v>
      </c>
      <c r="F18" s="11">
        <v>329</v>
      </c>
      <c r="G18" s="12">
        <f t="shared" si="2"/>
        <v>0.18619128466327109</v>
      </c>
      <c r="H18" s="13">
        <f t="shared" si="3"/>
        <v>20</v>
      </c>
      <c r="I18" s="12">
        <f t="shared" si="4"/>
        <v>3.2166601486116546E-2</v>
      </c>
      <c r="J18" s="13">
        <f t="shared" si="5"/>
        <v>13</v>
      </c>
      <c r="K18" s="11">
        <v>149</v>
      </c>
      <c r="L18" s="12">
        <f t="shared" si="6"/>
        <v>1.4567852952678921E-2</v>
      </c>
      <c r="M18" s="14">
        <f t="shared" si="7"/>
        <v>11</v>
      </c>
      <c r="N18" s="12">
        <f t="shared" si="8"/>
        <v>0.45288753799392095</v>
      </c>
      <c r="O18" s="14">
        <v>8</v>
      </c>
      <c r="P18" s="15">
        <v>1</v>
      </c>
      <c r="Q18" s="11">
        <f t="shared" si="9"/>
        <v>10228</v>
      </c>
      <c r="R18" s="12">
        <f t="shared" si="10"/>
        <v>4.3776750556411573E-2</v>
      </c>
      <c r="S18" s="16">
        <f t="shared" si="11"/>
        <v>4.3776750556411573E-2</v>
      </c>
      <c r="T18" s="14">
        <f t="shared" si="12"/>
        <v>19</v>
      </c>
      <c r="U18" s="17">
        <v>38</v>
      </c>
      <c r="V18" s="13">
        <f t="shared" si="13"/>
        <v>19</v>
      </c>
      <c r="W18" s="18">
        <f t="shared" si="14"/>
        <v>99</v>
      </c>
      <c r="X18" s="29">
        <v>13</v>
      </c>
    </row>
    <row r="19" spans="1:24" s="3" customFormat="1" ht="37.5" customHeight="1" x14ac:dyDescent="0.25">
      <c r="A19" s="40" t="s">
        <v>31</v>
      </c>
      <c r="B19" s="11">
        <v>22600</v>
      </c>
      <c r="C19" s="11">
        <v>4710</v>
      </c>
      <c r="D19" s="12">
        <f t="shared" si="0"/>
        <v>0.20840707964601771</v>
      </c>
      <c r="E19" s="13">
        <f t="shared" si="1"/>
        <v>17</v>
      </c>
      <c r="F19" s="11">
        <v>838</v>
      </c>
      <c r="G19" s="12">
        <f t="shared" si="2"/>
        <v>0.17791932059447982</v>
      </c>
      <c r="H19" s="13">
        <f t="shared" si="3"/>
        <v>17</v>
      </c>
      <c r="I19" s="12">
        <f t="shared" si="4"/>
        <v>3.7079646017699114E-2</v>
      </c>
      <c r="J19" s="13">
        <f t="shared" si="5"/>
        <v>19</v>
      </c>
      <c r="K19" s="11">
        <v>369</v>
      </c>
      <c r="L19" s="12">
        <f t="shared" si="6"/>
        <v>1.6327433628318583E-2</v>
      </c>
      <c r="M19" s="14">
        <f t="shared" si="7"/>
        <v>13</v>
      </c>
      <c r="N19" s="12">
        <f t="shared" si="8"/>
        <v>0.44033412887828161</v>
      </c>
      <c r="O19" s="14">
        <v>7</v>
      </c>
      <c r="P19" s="15">
        <v>2</v>
      </c>
      <c r="Q19" s="11">
        <f t="shared" si="9"/>
        <v>11300</v>
      </c>
      <c r="R19" s="12">
        <f t="shared" si="10"/>
        <v>4.8365005992124635E-2</v>
      </c>
      <c r="S19" s="16">
        <f t="shared" si="11"/>
        <v>4.8365005992124635E-2</v>
      </c>
      <c r="T19" s="14">
        <f t="shared" si="12"/>
        <v>15</v>
      </c>
      <c r="U19" s="17">
        <v>14</v>
      </c>
      <c r="V19" s="13">
        <f t="shared" si="13"/>
        <v>7</v>
      </c>
      <c r="W19" s="18">
        <f t="shared" si="14"/>
        <v>95</v>
      </c>
      <c r="X19" s="29">
        <v>14</v>
      </c>
    </row>
    <row r="20" spans="1:24" s="3" customFormat="1" ht="37.5" customHeight="1" x14ac:dyDescent="0.25">
      <c r="A20" s="40" t="s">
        <v>24</v>
      </c>
      <c r="B20" s="11">
        <v>13758</v>
      </c>
      <c r="C20" s="11">
        <v>2869</v>
      </c>
      <c r="D20" s="12">
        <f t="shared" si="0"/>
        <v>0.20853321703736008</v>
      </c>
      <c r="E20" s="13">
        <f t="shared" si="1"/>
        <v>18</v>
      </c>
      <c r="F20" s="11">
        <v>218</v>
      </c>
      <c r="G20" s="12">
        <f t="shared" si="2"/>
        <v>7.5984663645869643E-2</v>
      </c>
      <c r="H20" s="13">
        <f t="shared" si="3"/>
        <v>5</v>
      </c>
      <c r="I20" s="12">
        <f t="shared" si="4"/>
        <v>1.5845326355574937E-2</v>
      </c>
      <c r="J20" s="13">
        <f t="shared" si="5"/>
        <v>7</v>
      </c>
      <c r="K20" s="11">
        <v>201</v>
      </c>
      <c r="L20" s="12">
        <f t="shared" si="6"/>
        <v>1.4609681639773223E-2</v>
      </c>
      <c r="M20" s="14">
        <f t="shared" si="7"/>
        <v>12</v>
      </c>
      <c r="N20" s="12">
        <f t="shared" si="8"/>
        <v>0.92201834862385323</v>
      </c>
      <c r="O20" s="14">
        <v>25</v>
      </c>
      <c r="P20" s="15">
        <v>1</v>
      </c>
      <c r="Q20" s="11">
        <f t="shared" si="9"/>
        <v>13758</v>
      </c>
      <c r="R20" s="12">
        <f t="shared" si="10"/>
        <v>5.8885464817668209E-2</v>
      </c>
      <c r="S20" s="16">
        <f t="shared" si="11"/>
        <v>5.8885464817668209E-2</v>
      </c>
      <c r="T20" s="14">
        <f t="shared" si="12"/>
        <v>10</v>
      </c>
      <c r="U20" s="17">
        <v>31</v>
      </c>
      <c r="V20" s="13">
        <f t="shared" si="13"/>
        <v>15</v>
      </c>
      <c r="W20" s="18">
        <f t="shared" si="14"/>
        <v>92</v>
      </c>
      <c r="X20" s="29">
        <v>15</v>
      </c>
    </row>
    <row r="21" spans="1:24" s="3" customFormat="1" ht="37.5" customHeight="1" x14ac:dyDescent="0.25">
      <c r="A21" s="40" t="s">
        <v>28</v>
      </c>
      <c r="B21" s="11">
        <v>13406</v>
      </c>
      <c r="C21" s="11">
        <v>2984</v>
      </c>
      <c r="D21" s="12">
        <f t="shared" si="0"/>
        <v>0.22258690138743847</v>
      </c>
      <c r="E21" s="13">
        <f t="shared" si="1"/>
        <v>22</v>
      </c>
      <c r="F21" s="11">
        <v>199</v>
      </c>
      <c r="G21" s="12">
        <f t="shared" si="2"/>
        <v>6.6689008042895445E-2</v>
      </c>
      <c r="H21" s="13">
        <f t="shared" si="3"/>
        <v>3</v>
      </c>
      <c r="I21" s="12">
        <f t="shared" si="4"/>
        <v>1.4844099656870058E-2</v>
      </c>
      <c r="J21" s="13">
        <f t="shared" si="5"/>
        <v>6</v>
      </c>
      <c r="K21" s="11">
        <v>149</v>
      </c>
      <c r="L21" s="12">
        <f t="shared" si="6"/>
        <v>1.111442637624944E-2</v>
      </c>
      <c r="M21" s="14">
        <f t="shared" si="7"/>
        <v>8</v>
      </c>
      <c r="N21" s="12">
        <f t="shared" si="8"/>
        <v>0.74874371859296485</v>
      </c>
      <c r="O21" s="14">
        <v>19</v>
      </c>
      <c r="P21" s="15">
        <v>1.5</v>
      </c>
      <c r="Q21" s="11">
        <f t="shared" si="9"/>
        <v>8938</v>
      </c>
      <c r="R21" s="12">
        <f t="shared" si="10"/>
        <v>3.8255435713062828E-2</v>
      </c>
      <c r="S21" s="16">
        <f t="shared" si="11"/>
        <v>3.8255435713062828E-2</v>
      </c>
      <c r="T21" s="14">
        <f t="shared" si="12"/>
        <v>23</v>
      </c>
      <c r="U21" s="17">
        <v>17</v>
      </c>
      <c r="V21" s="13">
        <f t="shared" si="13"/>
        <v>10</v>
      </c>
      <c r="W21" s="18">
        <f t="shared" si="14"/>
        <v>91</v>
      </c>
      <c r="X21" s="29">
        <v>16</v>
      </c>
    </row>
    <row r="22" spans="1:24" s="3" customFormat="1" ht="37.5" customHeight="1" x14ac:dyDescent="0.25">
      <c r="A22" s="40" t="s">
        <v>22</v>
      </c>
      <c r="B22" s="11">
        <v>22202</v>
      </c>
      <c r="C22" s="11">
        <v>6169</v>
      </c>
      <c r="D22" s="12">
        <f t="shared" si="0"/>
        <v>0.27785785064408614</v>
      </c>
      <c r="E22" s="13">
        <f t="shared" si="1"/>
        <v>26</v>
      </c>
      <c r="F22" s="11">
        <v>765</v>
      </c>
      <c r="G22" s="12">
        <f t="shared" si="2"/>
        <v>0.12400713243637543</v>
      </c>
      <c r="H22" s="13">
        <f t="shared" si="3"/>
        <v>8</v>
      </c>
      <c r="I22" s="12">
        <f t="shared" si="4"/>
        <v>3.4456355283307809E-2</v>
      </c>
      <c r="J22" s="13">
        <f t="shared" si="5"/>
        <v>16</v>
      </c>
      <c r="K22" s="11">
        <v>323</v>
      </c>
      <c r="L22" s="12">
        <f t="shared" si="6"/>
        <v>1.4548238897396631E-2</v>
      </c>
      <c r="M22" s="14">
        <f t="shared" si="7"/>
        <v>10</v>
      </c>
      <c r="N22" s="12">
        <f t="shared" si="8"/>
        <v>0.42222222222222222</v>
      </c>
      <c r="O22" s="14">
        <v>6</v>
      </c>
      <c r="P22" s="15">
        <v>2</v>
      </c>
      <c r="Q22" s="11">
        <f t="shared" si="9"/>
        <v>11101</v>
      </c>
      <c r="R22" s="12">
        <f t="shared" si="10"/>
        <v>4.7513268275980139E-2</v>
      </c>
      <c r="S22" s="16">
        <f t="shared" si="11"/>
        <v>4.7513268275980139E-2</v>
      </c>
      <c r="T22" s="14">
        <f t="shared" si="12"/>
        <v>17</v>
      </c>
      <c r="U22" s="17">
        <v>16</v>
      </c>
      <c r="V22" s="13">
        <f t="shared" si="13"/>
        <v>8</v>
      </c>
      <c r="W22" s="18">
        <f t="shared" si="14"/>
        <v>91</v>
      </c>
      <c r="X22" s="29">
        <v>17</v>
      </c>
    </row>
    <row r="23" spans="1:24" s="3" customFormat="1" ht="37.5" customHeight="1" x14ac:dyDescent="0.25">
      <c r="A23" s="41" t="s">
        <v>12</v>
      </c>
      <c r="B23" s="11">
        <v>9002</v>
      </c>
      <c r="C23" s="11">
        <v>1830</v>
      </c>
      <c r="D23" s="12">
        <f t="shared" si="0"/>
        <v>0.20328815818706955</v>
      </c>
      <c r="E23" s="13">
        <f t="shared" si="1"/>
        <v>16</v>
      </c>
      <c r="F23" s="11">
        <v>325</v>
      </c>
      <c r="G23" s="12">
        <f t="shared" si="2"/>
        <v>0.17759562841530055</v>
      </c>
      <c r="H23" s="13">
        <f t="shared" si="3"/>
        <v>16</v>
      </c>
      <c r="I23" s="12">
        <f t="shared" si="4"/>
        <v>3.610308820262164E-2</v>
      </c>
      <c r="J23" s="13">
        <f t="shared" si="5"/>
        <v>18</v>
      </c>
      <c r="K23" s="11">
        <v>86</v>
      </c>
      <c r="L23" s="12">
        <f t="shared" si="6"/>
        <v>9.5534325705398798E-3</v>
      </c>
      <c r="M23" s="14">
        <f t="shared" si="7"/>
        <v>7</v>
      </c>
      <c r="N23" s="12">
        <f t="shared" si="8"/>
        <v>0.26461538461538464</v>
      </c>
      <c r="O23" s="14">
        <v>2</v>
      </c>
      <c r="P23" s="15">
        <v>1</v>
      </c>
      <c r="Q23" s="11">
        <f t="shared" si="9"/>
        <v>9002</v>
      </c>
      <c r="R23" s="12">
        <f t="shared" si="10"/>
        <v>3.852936141071734E-2</v>
      </c>
      <c r="S23" s="16">
        <f t="shared" si="11"/>
        <v>3.852936141071734E-2</v>
      </c>
      <c r="T23" s="14">
        <f t="shared" si="12"/>
        <v>22</v>
      </c>
      <c r="U23" s="17">
        <v>12</v>
      </c>
      <c r="V23" s="13">
        <f t="shared" si="13"/>
        <v>6</v>
      </c>
      <c r="W23" s="18">
        <f t="shared" si="14"/>
        <v>87</v>
      </c>
      <c r="X23" s="29">
        <v>18</v>
      </c>
    </row>
    <row r="24" spans="1:24" s="3" customFormat="1" ht="37.5" customHeight="1" x14ac:dyDescent="0.25">
      <c r="A24" s="40" t="s">
        <v>21</v>
      </c>
      <c r="B24" s="11">
        <v>59537</v>
      </c>
      <c r="C24" s="11">
        <v>9332</v>
      </c>
      <c r="D24" s="12">
        <f t="shared" si="0"/>
        <v>0.15674286578094293</v>
      </c>
      <c r="E24" s="13">
        <f t="shared" si="1"/>
        <v>5</v>
      </c>
      <c r="F24" s="11">
        <v>861</v>
      </c>
      <c r="G24" s="12">
        <f t="shared" si="2"/>
        <v>9.2263180454350627E-2</v>
      </c>
      <c r="H24" s="13">
        <f t="shared" si="3"/>
        <v>6</v>
      </c>
      <c r="I24" s="12">
        <f t="shared" si="4"/>
        <v>1.4461595310479199E-2</v>
      </c>
      <c r="J24" s="13">
        <f t="shared" si="5"/>
        <v>5</v>
      </c>
      <c r="K24" s="11">
        <v>815</v>
      </c>
      <c r="L24" s="12">
        <f t="shared" si="6"/>
        <v>1.3688966525018055E-2</v>
      </c>
      <c r="M24" s="14">
        <f t="shared" si="7"/>
        <v>9</v>
      </c>
      <c r="N24" s="12">
        <f t="shared" si="8"/>
        <v>0.94657375145180023</v>
      </c>
      <c r="O24" s="14">
        <v>26</v>
      </c>
      <c r="P24" s="15">
        <v>3</v>
      </c>
      <c r="Q24" s="11">
        <f t="shared" si="9"/>
        <v>19846</v>
      </c>
      <c r="R24" s="12">
        <f t="shared" si="10"/>
        <v>8.4942646807053587E-2</v>
      </c>
      <c r="S24" s="16">
        <f t="shared" si="11"/>
        <v>8.4942646807053587E-2</v>
      </c>
      <c r="T24" s="14">
        <f t="shared" si="12"/>
        <v>2</v>
      </c>
      <c r="U24" s="17">
        <v>82</v>
      </c>
      <c r="V24" s="13">
        <f t="shared" si="13"/>
        <v>22</v>
      </c>
      <c r="W24" s="18">
        <f t="shared" si="14"/>
        <v>75</v>
      </c>
      <c r="X24" s="29">
        <v>19</v>
      </c>
    </row>
    <row r="25" spans="1:24" s="3" customFormat="1" ht="37.5" customHeight="1" x14ac:dyDescent="0.25">
      <c r="A25" s="40" t="s">
        <v>27</v>
      </c>
      <c r="B25" s="11">
        <v>19280</v>
      </c>
      <c r="C25" s="11">
        <v>2843</v>
      </c>
      <c r="D25" s="12">
        <f t="shared" si="0"/>
        <v>0.14745850622406639</v>
      </c>
      <c r="E25" s="13">
        <f t="shared" si="1"/>
        <v>4</v>
      </c>
      <c r="F25" s="11">
        <v>465</v>
      </c>
      <c r="G25" s="12">
        <f t="shared" si="2"/>
        <v>0.16355962011959199</v>
      </c>
      <c r="H25" s="13">
        <f t="shared" si="3"/>
        <v>14</v>
      </c>
      <c r="I25" s="12">
        <f t="shared" si="4"/>
        <v>2.4118257261410789E-2</v>
      </c>
      <c r="J25" s="13">
        <f t="shared" si="5"/>
        <v>9</v>
      </c>
      <c r="K25" s="11">
        <v>379</v>
      </c>
      <c r="L25" s="12">
        <f t="shared" si="6"/>
        <v>1.9657676348547717E-2</v>
      </c>
      <c r="M25" s="14">
        <f t="shared" si="7"/>
        <v>16</v>
      </c>
      <c r="N25" s="12">
        <f t="shared" si="8"/>
        <v>0.81505376344086022</v>
      </c>
      <c r="O25" s="14">
        <v>22</v>
      </c>
      <c r="P25" s="15">
        <v>1</v>
      </c>
      <c r="Q25" s="11">
        <f t="shared" si="9"/>
        <v>19280</v>
      </c>
      <c r="R25" s="12">
        <f t="shared" si="10"/>
        <v>8.2520116418421496E-2</v>
      </c>
      <c r="S25" s="16">
        <f t="shared" si="11"/>
        <v>8.2520116418421496E-2</v>
      </c>
      <c r="T25" s="14">
        <f t="shared" si="12"/>
        <v>3</v>
      </c>
      <c r="U25" s="17">
        <v>9</v>
      </c>
      <c r="V25" s="13">
        <f t="shared" si="13"/>
        <v>4</v>
      </c>
      <c r="W25" s="18">
        <f t="shared" si="14"/>
        <v>72</v>
      </c>
      <c r="X25" s="29">
        <v>20</v>
      </c>
    </row>
    <row r="26" spans="1:24" s="3" customFormat="1" ht="37.5" customHeight="1" x14ac:dyDescent="0.25">
      <c r="A26" s="40" t="s">
        <v>20</v>
      </c>
      <c r="B26" s="11">
        <v>13215</v>
      </c>
      <c r="C26" s="11">
        <v>2211</v>
      </c>
      <c r="D26" s="12">
        <f t="shared" si="0"/>
        <v>0.16730987514188422</v>
      </c>
      <c r="E26" s="13">
        <f t="shared" si="1"/>
        <v>7</v>
      </c>
      <c r="F26" s="11">
        <v>360</v>
      </c>
      <c r="G26" s="12">
        <f t="shared" si="2"/>
        <v>0.16282225237449119</v>
      </c>
      <c r="H26" s="13">
        <f t="shared" si="3"/>
        <v>13</v>
      </c>
      <c r="I26" s="12">
        <f t="shared" si="4"/>
        <v>2.7241770715096481E-2</v>
      </c>
      <c r="J26" s="13">
        <f t="shared" si="5"/>
        <v>10</v>
      </c>
      <c r="K26" s="11">
        <v>63</v>
      </c>
      <c r="L26" s="12">
        <f t="shared" si="6"/>
        <v>4.7673098751418843E-3</v>
      </c>
      <c r="M26" s="14">
        <f t="shared" si="7"/>
        <v>2</v>
      </c>
      <c r="N26" s="12">
        <f t="shared" si="8"/>
        <v>0.17499999999999999</v>
      </c>
      <c r="O26" s="14">
        <v>1</v>
      </c>
      <c r="P26" s="15">
        <v>1</v>
      </c>
      <c r="Q26" s="11">
        <f t="shared" si="9"/>
        <v>13215</v>
      </c>
      <c r="R26" s="12">
        <f t="shared" si="10"/>
        <v>5.6561376476630711E-2</v>
      </c>
      <c r="S26" s="16">
        <f t="shared" si="11"/>
        <v>5.6561376476630711E-2</v>
      </c>
      <c r="T26" s="14">
        <f t="shared" si="12"/>
        <v>11</v>
      </c>
      <c r="U26" s="17">
        <v>35</v>
      </c>
      <c r="V26" s="13">
        <f t="shared" si="13"/>
        <v>18</v>
      </c>
      <c r="W26" s="18">
        <f t="shared" si="14"/>
        <v>62</v>
      </c>
      <c r="X26" s="29">
        <v>21</v>
      </c>
    </row>
    <row r="27" spans="1:24" s="3" customFormat="1" ht="37.5" customHeight="1" x14ac:dyDescent="0.25">
      <c r="A27" s="40" t="s">
        <v>19</v>
      </c>
      <c r="B27" s="11">
        <v>12719</v>
      </c>
      <c r="C27" s="11">
        <v>1611</v>
      </c>
      <c r="D27" s="12">
        <f t="shared" si="0"/>
        <v>0.12666090101423069</v>
      </c>
      <c r="E27" s="13">
        <f t="shared" si="1"/>
        <v>1</v>
      </c>
      <c r="F27" s="11">
        <v>252</v>
      </c>
      <c r="G27" s="12">
        <f t="shared" si="2"/>
        <v>0.15642458100558659</v>
      </c>
      <c r="H27" s="13">
        <f t="shared" si="3"/>
        <v>11</v>
      </c>
      <c r="I27" s="12">
        <f t="shared" si="4"/>
        <v>1.981287837094111E-2</v>
      </c>
      <c r="J27" s="13">
        <f t="shared" si="5"/>
        <v>8</v>
      </c>
      <c r="K27" s="11">
        <v>120</v>
      </c>
      <c r="L27" s="12">
        <f t="shared" si="6"/>
        <v>9.4347039861624338E-3</v>
      </c>
      <c r="M27" s="14">
        <f t="shared" si="7"/>
        <v>6</v>
      </c>
      <c r="N27" s="12">
        <f t="shared" si="8"/>
        <v>0.47619047619047616</v>
      </c>
      <c r="O27" s="14">
        <v>11</v>
      </c>
      <c r="P27" s="15">
        <v>1.25</v>
      </c>
      <c r="Q27" s="11">
        <f t="shared" si="9"/>
        <v>10176</v>
      </c>
      <c r="R27" s="12">
        <f t="shared" si="10"/>
        <v>4.3554185927067286E-2</v>
      </c>
      <c r="S27" s="16">
        <f t="shared" si="11"/>
        <v>4.3554185927067286E-2</v>
      </c>
      <c r="T27" s="14">
        <f t="shared" si="12"/>
        <v>20</v>
      </c>
      <c r="U27" s="17">
        <v>7</v>
      </c>
      <c r="V27" s="13">
        <f t="shared" si="13"/>
        <v>3</v>
      </c>
      <c r="W27" s="18">
        <f t="shared" si="14"/>
        <v>60</v>
      </c>
      <c r="X27" s="29">
        <v>22</v>
      </c>
    </row>
    <row r="28" spans="1:24" s="3" customFormat="1" ht="37.5" customHeight="1" x14ac:dyDescent="0.25">
      <c r="A28" s="40" t="s">
        <v>34</v>
      </c>
      <c r="B28" s="11">
        <v>9177</v>
      </c>
      <c r="C28" s="11">
        <v>1611</v>
      </c>
      <c r="D28" s="12">
        <f t="shared" si="0"/>
        <v>0.17554756456358286</v>
      </c>
      <c r="E28" s="13">
        <f t="shared" si="1"/>
        <v>10</v>
      </c>
      <c r="F28" s="11">
        <v>78</v>
      </c>
      <c r="G28" s="12">
        <f t="shared" si="2"/>
        <v>4.8417132216014895E-2</v>
      </c>
      <c r="H28" s="13">
        <f t="shared" si="3"/>
        <v>2</v>
      </c>
      <c r="I28" s="12">
        <f t="shared" si="4"/>
        <v>8.4995096436744026E-3</v>
      </c>
      <c r="J28" s="13">
        <f t="shared" si="5"/>
        <v>2</v>
      </c>
      <c r="K28" s="11">
        <v>50</v>
      </c>
      <c r="L28" s="12">
        <f t="shared" si="6"/>
        <v>5.4484036177400025E-3</v>
      </c>
      <c r="M28" s="14">
        <f t="shared" si="7"/>
        <v>3</v>
      </c>
      <c r="N28" s="12">
        <f t="shared" si="8"/>
        <v>0.64102564102564108</v>
      </c>
      <c r="O28" s="14">
        <v>16</v>
      </c>
      <c r="P28" s="15">
        <v>1</v>
      </c>
      <c r="Q28" s="11">
        <f t="shared" si="9"/>
        <v>9177</v>
      </c>
      <c r="R28" s="12">
        <f t="shared" si="10"/>
        <v>3.92783769902414E-2</v>
      </c>
      <c r="S28" s="16">
        <f t="shared" si="11"/>
        <v>3.92783769902414E-2</v>
      </c>
      <c r="T28" s="14">
        <f t="shared" si="12"/>
        <v>21</v>
      </c>
      <c r="U28" s="17">
        <v>9</v>
      </c>
      <c r="V28" s="13">
        <f t="shared" si="13"/>
        <v>4</v>
      </c>
      <c r="W28" s="18">
        <f t="shared" si="14"/>
        <v>58</v>
      </c>
      <c r="X28" s="29">
        <v>23</v>
      </c>
    </row>
    <row r="29" spans="1:24" s="3" customFormat="1" ht="37.5" customHeight="1" x14ac:dyDescent="0.25">
      <c r="A29" s="40" t="s">
        <v>17</v>
      </c>
      <c r="B29" s="11">
        <v>17219</v>
      </c>
      <c r="C29" s="11">
        <v>2306</v>
      </c>
      <c r="D29" s="12">
        <f t="shared" si="0"/>
        <v>0.13392183053603576</v>
      </c>
      <c r="E29" s="13">
        <f t="shared" si="1"/>
        <v>2</v>
      </c>
      <c r="F29" s="11">
        <v>165</v>
      </c>
      <c r="G29" s="12">
        <f t="shared" si="2"/>
        <v>7.1552471812662624E-2</v>
      </c>
      <c r="H29" s="13">
        <f t="shared" si="3"/>
        <v>4</v>
      </c>
      <c r="I29" s="12">
        <f t="shared" si="4"/>
        <v>9.5824380045298804E-3</v>
      </c>
      <c r="J29" s="13">
        <f t="shared" si="5"/>
        <v>3</v>
      </c>
      <c r="K29" s="11">
        <v>147</v>
      </c>
      <c r="L29" s="12">
        <f t="shared" si="6"/>
        <v>8.5370811313084383E-3</v>
      </c>
      <c r="M29" s="14">
        <f t="shared" si="7"/>
        <v>5</v>
      </c>
      <c r="N29" s="12">
        <f t="shared" si="8"/>
        <v>0.89090909090909087</v>
      </c>
      <c r="O29" s="14">
        <v>24</v>
      </c>
      <c r="P29" s="15">
        <v>1</v>
      </c>
      <c r="Q29" s="11">
        <f t="shared" si="9"/>
        <v>17219</v>
      </c>
      <c r="R29" s="12">
        <f t="shared" si="10"/>
        <v>7.3698852936141077E-2</v>
      </c>
      <c r="S29" s="16">
        <f t="shared" si="11"/>
        <v>7.3698852936141077E-2</v>
      </c>
      <c r="T29" s="14">
        <f t="shared" si="12"/>
        <v>6</v>
      </c>
      <c r="U29" s="17">
        <v>26</v>
      </c>
      <c r="V29" s="13">
        <f t="shared" si="13"/>
        <v>13</v>
      </c>
      <c r="W29" s="18">
        <f t="shared" si="14"/>
        <v>57</v>
      </c>
      <c r="X29" s="29">
        <v>24</v>
      </c>
    </row>
    <row r="30" spans="1:24" s="3" customFormat="1" ht="37.5" customHeight="1" x14ac:dyDescent="0.25">
      <c r="A30" s="40" t="s">
        <v>30</v>
      </c>
      <c r="B30" s="11">
        <v>69463</v>
      </c>
      <c r="C30" s="11">
        <v>9695</v>
      </c>
      <c r="D30" s="12">
        <f t="shared" si="0"/>
        <v>0.13957070670716784</v>
      </c>
      <c r="E30" s="13">
        <f t="shared" si="1"/>
        <v>3</v>
      </c>
      <c r="F30" s="11">
        <v>907</v>
      </c>
      <c r="G30" s="12">
        <f t="shared" si="2"/>
        <v>9.3553378029912329E-2</v>
      </c>
      <c r="H30" s="13">
        <f t="shared" si="3"/>
        <v>7</v>
      </c>
      <c r="I30" s="12">
        <f t="shared" si="4"/>
        <v>1.3057311086477693E-2</v>
      </c>
      <c r="J30" s="13">
        <f t="shared" si="5"/>
        <v>4</v>
      </c>
      <c r="K30" s="11">
        <v>381</v>
      </c>
      <c r="L30" s="12">
        <f t="shared" si="6"/>
        <v>5.4849344255215003E-3</v>
      </c>
      <c r="M30" s="14">
        <f t="shared" si="7"/>
        <v>4</v>
      </c>
      <c r="N30" s="12">
        <f t="shared" si="8"/>
        <v>0.42006615214994486</v>
      </c>
      <c r="O30" s="14">
        <v>5</v>
      </c>
      <c r="P30" s="15">
        <v>4</v>
      </c>
      <c r="Q30" s="11">
        <f t="shared" si="9"/>
        <v>17366</v>
      </c>
      <c r="R30" s="12">
        <f t="shared" si="10"/>
        <v>7.4328026022941279E-2</v>
      </c>
      <c r="S30" s="16">
        <f t="shared" si="11"/>
        <v>7.4328026022941279E-2</v>
      </c>
      <c r="T30" s="14">
        <f t="shared" si="12"/>
        <v>5</v>
      </c>
      <c r="U30" s="17">
        <v>106</v>
      </c>
      <c r="V30" s="13">
        <f t="shared" si="13"/>
        <v>24</v>
      </c>
      <c r="W30" s="18">
        <f t="shared" si="14"/>
        <v>52</v>
      </c>
      <c r="X30" s="29">
        <v>25</v>
      </c>
    </row>
    <row r="31" spans="1:24" s="3" customFormat="1" ht="37.5" customHeight="1" x14ac:dyDescent="0.25">
      <c r="A31" s="40" t="s">
        <v>36</v>
      </c>
      <c r="B31" s="11">
        <v>4520</v>
      </c>
      <c r="C31" s="11">
        <v>833</v>
      </c>
      <c r="D31" s="12">
        <f t="shared" si="0"/>
        <v>0.18429203539823008</v>
      </c>
      <c r="E31" s="13">
        <f t="shared" si="1"/>
        <v>11</v>
      </c>
      <c r="F31" s="11">
        <v>37</v>
      </c>
      <c r="G31" s="12">
        <f t="shared" si="2"/>
        <v>4.441776710684274E-2</v>
      </c>
      <c r="H31" s="13">
        <f t="shared" si="3"/>
        <v>1</v>
      </c>
      <c r="I31" s="12">
        <f t="shared" si="4"/>
        <v>8.1858407079646017E-3</v>
      </c>
      <c r="J31" s="13">
        <f t="shared" si="5"/>
        <v>1</v>
      </c>
      <c r="K31" s="11">
        <v>19</v>
      </c>
      <c r="L31" s="12">
        <f t="shared" si="6"/>
        <v>4.2035398230088495E-3</v>
      </c>
      <c r="M31" s="14">
        <f t="shared" si="7"/>
        <v>1</v>
      </c>
      <c r="N31" s="12">
        <f t="shared" si="8"/>
        <v>0.51351351351351349</v>
      </c>
      <c r="O31" s="14">
        <v>13</v>
      </c>
      <c r="P31" s="15">
        <v>0</v>
      </c>
      <c r="Q31" s="11">
        <f t="shared" si="9"/>
        <v>0</v>
      </c>
      <c r="R31" s="12">
        <f t="shared" si="10"/>
        <v>0</v>
      </c>
      <c r="S31" s="16">
        <f t="shared" si="11"/>
        <v>1</v>
      </c>
      <c r="T31" s="14">
        <f t="shared" si="12"/>
        <v>0</v>
      </c>
      <c r="U31" s="17">
        <v>0</v>
      </c>
      <c r="V31" s="13">
        <v>0</v>
      </c>
      <c r="W31" s="18">
        <f t="shared" si="14"/>
        <v>27</v>
      </c>
      <c r="X31" s="29">
        <v>26</v>
      </c>
    </row>
    <row r="32" spans="1:24" s="3" customFormat="1" ht="29.25" customHeight="1" x14ac:dyDescent="0.5">
      <c r="A32" s="37" t="s">
        <v>39</v>
      </c>
      <c r="B32" s="20"/>
      <c r="C32" s="20"/>
      <c r="D32" s="21"/>
      <c r="E32" s="22"/>
      <c r="F32" s="20"/>
      <c r="G32" s="21"/>
      <c r="H32" s="22"/>
      <c r="I32" s="21"/>
      <c r="J32" s="22"/>
      <c r="K32" s="20"/>
      <c r="L32" s="21"/>
      <c r="M32" s="23"/>
      <c r="N32" s="21"/>
      <c r="O32" s="23"/>
      <c r="P32" s="24"/>
      <c r="Q32" s="20"/>
      <c r="R32" s="21"/>
      <c r="S32" s="25"/>
      <c r="T32" s="23"/>
      <c r="U32" s="20"/>
      <c r="V32" s="22"/>
      <c r="W32" s="20"/>
      <c r="X32" s="26"/>
    </row>
    <row r="33" spans="1:24" s="3" customFormat="1" ht="36" customHeight="1" x14ac:dyDescent="0.45">
      <c r="A33" s="38" t="s">
        <v>40</v>
      </c>
      <c r="B33" s="27"/>
      <c r="C33" s="20"/>
      <c r="D33" s="21"/>
      <c r="E33" s="22"/>
      <c r="F33" s="20"/>
      <c r="G33" s="21"/>
      <c r="H33" s="22"/>
      <c r="I33" s="21"/>
      <c r="J33" s="22"/>
      <c r="K33" s="20"/>
      <c r="L33" s="21"/>
      <c r="M33" s="23"/>
      <c r="N33" s="21"/>
      <c r="O33" s="23"/>
      <c r="P33" s="24"/>
      <c r="Q33" s="20"/>
      <c r="R33" s="21"/>
      <c r="S33" s="25"/>
      <c r="T33" s="23"/>
      <c r="U33" s="20"/>
      <c r="V33" s="22"/>
      <c r="W33" s="20"/>
      <c r="X33" s="26"/>
    </row>
    <row r="34" spans="1:24" s="3" customFormat="1" ht="33" customHeight="1" x14ac:dyDescent="0.45">
      <c r="A34" s="38" t="s">
        <v>41</v>
      </c>
      <c r="B34" s="27"/>
      <c r="C34" s="20"/>
      <c r="D34" s="21"/>
      <c r="E34" s="22"/>
      <c r="F34" s="20"/>
      <c r="G34" s="21"/>
      <c r="H34" s="22"/>
      <c r="I34" s="21"/>
      <c r="J34" s="22"/>
      <c r="K34" s="20"/>
      <c r="L34" s="21"/>
      <c r="M34" s="23"/>
      <c r="N34" s="21"/>
      <c r="O34" s="23"/>
      <c r="P34" s="24"/>
      <c r="Q34" s="20"/>
      <c r="R34" s="21"/>
      <c r="S34" s="25"/>
      <c r="T34" s="23"/>
      <c r="U34" s="20"/>
      <c r="V34" s="22"/>
      <c r="W34" s="20"/>
      <c r="X34" s="26"/>
    </row>
    <row r="35" spans="1:24" s="3" customFormat="1" ht="33" x14ac:dyDescent="0.45">
      <c r="A35" s="38" t="s">
        <v>42</v>
      </c>
      <c r="B35"/>
      <c r="D35" s="4"/>
      <c r="E35" s="6"/>
      <c r="H35" s="7"/>
      <c r="J35" s="7"/>
      <c r="L35" s="4"/>
      <c r="M35" s="6"/>
      <c r="N35" s="4"/>
      <c r="O35" s="6"/>
      <c r="P35" s="4"/>
      <c r="Q35" s="4"/>
      <c r="R35" s="8"/>
      <c r="S35" s="9"/>
      <c r="T35" s="10"/>
      <c r="U35" s="4"/>
      <c r="V35" s="6"/>
      <c r="W35" s="8"/>
      <c r="X35" s="4"/>
    </row>
    <row r="36" spans="1:24" s="3" customFormat="1" ht="39" customHeight="1" x14ac:dyDescent="0.25">
      <c r="A36" s="39" t="s">
        <v>50</v>
      </c>
      <c r="B36"/>
      <c r="D36" s="4"/>
      <c r="E36" s="6"/>
      <c r="H36" s="7"/>
      <c r="J36" s="7"/>
      <c r="L36" s="4"/>
      <c r="M36" s="6"/>
      <c r="N36" s="4"/>
      <c r="O36" s="6"/>
      <c r="P36" s="4"/>
      <c r="Q36" s="4"/>
      <c r="R36" s="8"/>
      <c r="S36" s="9"/>
      <c r="T36" s="10"/>
      <c r="U36" s="4"/>
      <c r="V36" s="6"/>
      <c r="W36" s="8"/>
      <c r="X36" s="4"/>
    </row>
    <row r="37" spans="1:24" s="3" customFormat="1" ht="30.75" customHeight="1" x14ac:dyDescent="0.45">
      <c r="A37" s="38" t="s">
        <v>48</v>
      </c>
      <c r="B37" s="4"/>
      <c r="D37" s="4"/>
      <c r="E37" s="6"/>
      <c r="H37" s="7"/>
      <c r="J37" s="7"/>
      <c r="L37" s="4"/>
      <c r="M37" s="6"/>
      <c r="N37" s="4"/>
      <c r="O37" s="6"/>
      <c r="P37" s="4"/>
      <c r="Q37" s="4"/>
      <c r="R37" s="8"/>
      <c r="S37" s="9"/>
      <c r="T37" s="10"/>
      <c r="U37" s="4"/>
      <c r="V37" s="6"/>
      <c r="W37" s="8"/>
      <c r="X37" s="4"/>
    </row>
    <row r="38" spans="1:24" s="3" customFormat="1" ht="31.5" customHeight="1" x14ac:dyDescent="0.5">
      <c r="A38" s="43" t="s">
        <v>53</v>
      </c>
      <c r="Q38" s="4"/>
      <c r="R38" s="8"/>
      <c r="S38" s="9"/>
      <c r="T38" s="10"/>
      <c r="U38" s="4"/>
      <c r="V38" s="6"/>
      <c r="W38" s="8"/>
      <c r="X38" s="4"/>
    </row>
    <row r="39" spans="1:24" ht="33" x14ac:dyDescent="0.25">
      <c r="A39" s="39"/>
    </row>
  </sheetData>
  <autoFilter ref="A5:X31">
    <sortState ref="A4:Z87">
      <sortCondition ref="X2:X87"/>
    </sortState>
  </autoFilter>
  <sortState ref="A6:X31">
    <sortCondition ref="X6:X31"/>
  </sortState>
  <mergeCells count="2">
    <mergeCell ref="A3:X3"/>
    <mergeCell ref="A4:A5"/>
  </mergeCells>
  <pageMargins left="0.23622047244094491" right="3.937007874015748E-2" top="0.6692913385826772" bottom="0.19685039370078741" header="0.31496062992125984" footer="0.31496062992125984"/>
  <pageSetup paperSize="9" scale="2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4 кв 2022 год </vt:lpstr>
      <vt:lpstr>'за 4 кв 2022 год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Dmitrii Maltsev</dc:creator>
  <cp:lastModifiedBy>User2</cp:lastModifiedBy>
  <cp:lastPrinted>2023-05-22T04:51:32Z</cp:lastPrinted>
  <dcterms:created xsi:type="dcterms:W3CDTF">2018-01-31T13:19:11Z</dcterms:created>
  <dcterms:modified xsi:type="dcterms:W3CDTF">2023-05-22T04:51:36Z</dcterms:modified>
</cp:coreProperties>
</file>