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ГТО\ОТЧЕТЫ\Рейтинги по работе МЦТ\2022 год\2 квартал\"/>
    </mc:Choice>
  </mc:AlternateContent>
  <bookViews>
    <workbookView xWindow="0" yWindow="0" windowWidth="20490" windowHeight="7155"/>
  </bookViews>
  <sheets>
    <sheet name="за 2 кв 2022 год " sheetId="10" r:id="rId1"/>
  </sheets>
  <definedNames>
    <definedName name="_xlnm._FilterDatabase" localSheetId="0" hidden="1">'за 2 кв 2022 год '!$A$5:$W$31</definedName>
    <definedName name="_xlnm.Print_Area" localSheetId="0">'за 2 кв 2022 год '!$A$1:$X$38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3" i="10" l="1"/>
  <c r="V9" i="10"/>
  <c r="N24" i="10" l="1"/>
  <c r="N6" i="10"/>
  <c r="N23" i="10"/>
  <c r="N12" i="10"/>
  <c r="N27" i="10"/>
  <c r="V6" i="10" l="1"/>
  <c r="V15" i="10"/>
  <c r="V12" i="10"/>
  <c r="V14" i="10"/>
  <c r="V19" i="10"/>
  <c r="V18" i="10"/>
  <c r="V11" i="10"/>
  <c r="V8" i="10"/>
  <c r="V20" i="10"/>
  <c r="V21" i="10"/>
  <c r="V13" i="10"/>
  <c r="V22" i="10"/>
  <c r="V25" i="10"/>
  <c r="V29" i="10"/>
  <c r="V26" i="10"/>
  <c r="V7" i="10"/>
  <c r="V30" i="10"/>
  <c r="V10" i="10" l="1"/>
  <c r="V28" i="10"/>
  <c r="V17" i="10"/>
  <c r="V24" i="10"/>
  <c r="V31" i="10"/>
  <c r="N14" i="10" l="1"/>
  <c r="N15" i="10"/>
  <c r="N19" i="10"/>
  <c r="N21" i="10"/>
  <c r="N8" i="10"/>
  <c r="N16" i="10"/>
  <c r="N18" i="10"/>
  <c r="N13" i="10"/>
  <c r="N20" i="10"/>
  <c r="N11" i="10"/>
  <c r="N22" i="10"/>
  <c r="N29" i="10"/>
  <c r="N30" i="10"/>
  <c r="N26" i="10"/>
  <c r="N7" i="10"/>
  <c r="N25" i="10"/>
  <c r="N17" i="10"/>
  <c r="N28" i="10"/>
  <c r="N9" i="10"/>
  <c r="N31" i="10"/>
  <c r="Q20" i="10" l="1"/>
  <c r="L20" i="10"/>
  <c r="I20" i="10"/>
  <c r="G20" i="10"/>
  <c r="D20" i="10"/>
  <c r="Q25" i="10"/>
  <c r="L25" i="10"/>
  <c r="I25" i="10"/>
  <c r="G25" i="10"/>
  <c r="D25" i="10"/>
  <c r="Q31" i="10"/>
  <c r="L31" i="10"/>
  <c r="I31" i="10"/>
  <c r="G31" i="10"/>
  <c r="D31" i="10"/>
  <c r="Q14" i="10"/>
  <c r="L14" i="10"/>
  <c r="I14" i="10"/>
  <c r="G14" i="10"/>
  <c r="D14" i="10"/>
  <c r="Q22" i="10"/>
  <c r="L22" i="10"/>
  <c r="I22" i="10"/>
  <c r="G22" i="10"/>
  <c r="D22" i="10"/>
  <c r="Q29" i="10"/>
  <c r="L29" i="10"/>
  <c r="I29" i="10"/>
  <c r="G29" i="10"/>
  <c r="D29" i="10"/>
  <c r="Q30" i="10"/>
  <c r="L30" i="10"/>
  <c r="I30" i="10"/>
  <c r="G30" i="10"/>
  <c r="D30" i="10"/>
  <c r="Q28" i="10"/>
  <c r="L28" i="10"/>
  <c r="I28" i="10"/>
  <c r="G28" i="10"/>
  <c r="D28" i="10"/>
  <c r="Q9" i="10"/>
  <c r="L9" i="10"/>
  <c r="I9" i="10"/>
  <c r="G9" i="10"/>
  <c r="D9" i="10"/>
  <c r="Q17" i="10"/>
  <c r="L17" i="10"/>
  <c r="I17" i="10"/>
  <c r="G17" i="10"/>
  <c r="D17" i="10"/>
  <c r="Q24" i="10"/>
  <c r="L24" i="10"/>
  <c r="I24" i="10"/>
  <c r="G24" i="10"/>
  <c r="D24" i="10"/>
  <c r="Q12" i="10"/>
  <c r="L12" i="10"/>
  <c r="I12" i="10"/>
  <c r="G12" i="10"/>
  <c r="D12" i="10"/>
  <c r="Q7" i="10"/>
  <c r="L7" i="10"/>
  <c r="I7" i="10"/>
  <c r="G7" i="10"/>
  <c r="D7" i="10"/>
  <c r="Q19" i="10"/>
  <c r="L19" i="10"/>
  <c r="I19" i="10"/>
  <c r="G19" i="10"/>
  <c r="D19" i="10"/>
  <c r="Q8" i="10"/>
  <c r="L8" i="10"/>
  <c r="I8" i="10"/>
  <c r="G8" i="10"/>
  <c r="D8" i="10"/>
  <c r="Q13" i="10"/>
  <c r="L13" i="10"/>
  <c r="I13" i="10"/>
  <c r="G13" i="10"/>
  <c r="D13" i="10"/>
  <c r="Q26" i="10"/>
  <c r="L26" i="10"/>
  <c r="I26" i="10"/>
  <c r="G26" i="10"/>
  <c r="D26" i="10"/>
  <c r="Q15" i="10"/>
  <c r="L15" i="10"/>
  <c r="I15" i="10"/>
  <c r="G15" i="10"/>
  <c r="D15" i="10"/>
  <c r="Q21" i="10"/>
  <c r="L21" i="10"/>
  <c r="I21" i="10"/>
  <c r="G21" i="10"/>
  <c r="D21" i="10"/>
  <c r="Q16" i="10"/>
  <c r="L16" i="10"/>
  <c r="I16" i="10"/>
  <c r="G16" i="10"/>
  <c r="D16" i="10"/>
  <c r="Q18" i="10"/>
  <c r="L18" i="10"/>
  <c r="I18" i="10"/>
  <c r="G18" i="10"/>
  <c r="D18" i="10"/>
  <c r="Q11" i="10"/>
  <c r="L11" i="10"/>
  <c r="I11" i="10"/>
  <c r="G11" i="10"/>
  <c r="D11" i="10"/>
  <c r="Q23" i="10"/>
  <c r="L23" i="10"/>
  <c r="I23" i="10"/>
  <c r="G23" i="10"/>
  <c r="D23" i="10"/>
  <c r="Q27" i="10"/>
  <c r="L27" i="10"/>
  <c r="I27" i="10"/>
  <c r="G27" i="10"/>
  <c r="D27" i="10"/>
  <c r="Q10" i="10"/>
  <c r="N10" i="10"/>
  <c r="L10" i="10"/>
  <c r="I10" i="10"/>
  <c r="G10" i="10"/>
  <c r="D10" i="10"/>
  <c r="Q6" i="10"/>
  <c r="L6" i="10"/>
  <c r="I6" i="10"/>
  <c r="G6" i="10"/>
  <c r="D6" i="10"/>
  <c r="H6" i="10" l="1"/>
  <c r="H24" i="10"/>
  <c r="M11" i="10"/>
  <c r="M26" i="10"/>
  <c r="M16" i="10"/>
  <c r="M21" i="10"/>
  <c r="M8" i="10"/>
  <c r="M28" i="10"/>
  <c r="M17" i="10"/>
  <c r="M12" i="10"/>
  <c r="M22" i="10"/>
  <c r="M9" i="10"/>
  <c r="M19" i="10"/>
  <c r="M31" i="10"/>
  <c r="M14" i="10"/>
  <c r="M7" i="10"/>
  <c r="M15" i="10"/>
  <c r="M18" i="10"/>
  <c r="M13" i="10"/>
  <c r="M23" i="10"/>
  <c r="M27" i="10"/>
  <c r="M29" i="10"/>
  <c r="M25" i="10"/>
  <c r="M30" i="10"/>
  <c r="M6" i="10"/>
  <c r="M20" i="10"/>
  <c r="M24" i="10"/>
  <c r="H31" i="10"/>
  <c r="H20" i="10"/>
  <c r="H14" i="10"/>
  <c r="H30" i="10"/>
  <c r="H19" i="10"/>
  <c r="J13" i="10"/>
  <c r="J23" i="10"/>
  <c r="J27" i="10"/>
  <c r="J29" i="10"/>
  <c r="J25" i="10"/>
  <c r="J30" i="10"/>
  <c r="J6" i="10"/>
  <c r="J20" i="10"/>
  <c r="J24" i="10"/>
  <c r="J12" i="10"/>
  <c r="J22" i="10"/>
  <c r="J9" i="10"/>
  <c r="J19" i="10"/>
  <c r="J14" i="10"/>
  <c r="J28" i="10"/>
  <c r="J17" i="10"/>
  <c r="J31" i="10"/>
  <c r="H10" i="10"/>
  <c r="H23" i="10"/>
  <c r="H11" i="10"/>
  <c r="H18" i="10"/>
  <c r="H16" i="10"/>
  <c r="H21" i="10"/>
  <c r="H15" i="10"/>
  <c r="H26" i="10"/>
  <c r="H13" i="10"/>
  <c r="H8" i="10"/>
  <c r="H7" i="10"/>
  <c r="H12" i="10"/>
  <c r="H17" i="10"/>
  <c r="H9" i="10"/>
  <c r="H28" i="10"/>
  <c r="H29" i="10"/>
  <c r="H22" i="10"/>
  <c r="J10" i="10"/>
  <c r="H27" i="10"/>
  <c r="J11" i="10"/>
  <c r="J18" i="10"/>
  <c r="J16" i="10"/>
  <c r="J21" i="10"/>
  <c r="J15" i="10"/>
  <c r="J26" i="10"/>
  <c r="J8" i="10"/>
  <c r="J7" i="10"/>
  <c r="E20" i="10"/>
  <c r="R23" i="10"/>
  <c r="S6" i="10"/>
  <c r="R10" i="10"/>
  <c r="S27" i="10"/>
  <c r="M10" i="10"/>
  <c r="E10" i="10"/>
  <c r="E11" i="10"/>
  <c r="E23" i="10"/>
  <c r="E6" i="10"/>
  <c r="R6" i="10"/>
  <c r="S20" i="10"/>
  <c r="R25" i="10"/>
  <c r="S31" i="10"/>
  <c r="R14" i="10"/>
  <c r="S22" i="10"/>
  <c r="R29" i="10"/>
  <c r="S30" i="10"/>
  <c r="R28" i="10"/>
  <c r="S9" i="10"/>
  <c r="R17" i="10"/>
  <c r="S24" i="10"/>
  <c r="R12" i="10"/>
  <c r="S7" i="10"/>
  <c r="R19" i="10"/>
  <c r="S8" i="10"/>
  <c r="R13" i="10"/>
  <c r="S26" i="10"/>
  <c r="R15" i="10"/>
  <c r="S21" i="10"/>
  <c r="R16" i="10"/>
  <c r="S18" i="10"/>
  <c r="R11" i="10"/>
  <c r="S10" i="10"/>
  <c r="E27" i="10"/>
  <c r="R27" i="10"/>
  <c r="S23" i="10"/>
  <c r="E16" i="10"/>
  <c r="E15" i="10"/>
  <c r="E13" i="10"/>
  <c r="E19" i="10"/>
  <c r="E12" i="10"/>
  <c r="E17" i="10"/>
  <c r="E28" i="10"/>
  <c r="E29" i="10"/>
  <c r="E14" i="10"/>
  <c r="E25" i="10"/>
  <c r="S11" i="10"/>
  <c r="E18" i="10"/>
  <c r="R18" i="10"/>
  <c r="S16" i="10"/>
  <c r="E21" i="10"/>
  <c r="R21" i="10"/>
  <c r="S15" i="10"/>
  <c r="E26" i="10"/>
  <c r="R26" i="10"/>
  <c r="S13" i="10"/>
  <c r="E8" i="10"/>
  <c r="R8" i="10"/>
  <c r="S19" i="10"/>
  <c r="E7" i="10"/>
  <c r="R7" i="10"/>
  <c r="S12" i="10"/>
  <c r="E24" i="10"/>
  <c r="R24" i="10"/>
  <c r="S17" i="10"/>
  <c r="E9" i="10"/>
  <c r="R9" i="10"/>
  <c r="S28" i="10"/>
  <c r="E30" i="10"/>
  <c r="R30" i="10"/>
  <c r="S29" i="10"/>
  <c r="E22" i="10"/>
  <c r="R22" i="10"/>
  <c r="S14" i="10"/>
  <c r="E31" i="10"/>
  <c r="R31" i="10"/>
  <c r="H25" i="10"/>
  <c r="S25" i="10"/>
  <c r="R20" i="10"/>
  <c r="T25" i="10" l="1"/>
  <c r="W25" i="10" s="1"/>
  <c r="T6" i="10"/>
  <c r="W6" i="10" s="1"/>
  <c r="T14" i="10"/>
  <c r="W14" i="10" s="1"/>
  <c r="T29" i="10"/>
  <c r="W29" i="10" s="1"/>
  <c r="T28" i="10"/>
  <c r="W28" i="10" s="1"/>
  <c r="T17" i="10"/>
  <c r="W17" i="10" s="1"/>
  <c r="T12" i="10"/>
  <c r="W12" i="10" s="1"/>
  <c r="T19" i="10"/>
  <c r="W19" i="10" s="1"/>
  <c r="T13" i="10"/>
  <c r="W13" i="10" s="1"/>
  <c r="T15" i="10"/>
  <c r="W15" i="10" s="1"/>
  <c r="T16" i="10"/>
  <c r="W16" i="10" s="1"/>
  <c r="T11" i="10"/>
  <c r="W11" i="10" s="1"/>
  <c r="T23" i="10"/>
  <c r="W23" i="10" s="1"/>
  <c r="T10" i="10"/>
  <c r="W10" i="10" s="1"/>
  <c r="T18" i="10"/>
  <c r="W18" i="10" s="1"/>
  <c r="T21" i="10"/>
  <c r="W21" i="10" s="1"/>
  <c r="T26" i="10"/>
  <c r="W26" i="10" s="1"/>
  <c r="T8" i="10"/>
  <c r="W8" i="10" s="1"/>
  <c r="T7" i="10"/>
  <c r="W7" i="10" s="1"/>
  <c r="T24" i="10"/>
  <c r="W24" i="10" s="1"/>
  <c r="T9" i="10"/>
  <c r="W9" i="10" s="1"/>
  <c r="T30" i="10"/>
  <c r="W30" i="10" s="1"/>
  <c r="T22" i="10"/>
  <c r="W22" i="10" s="1"/>
  <c r="T31" i="10"/>
  <c r="W31" i="10" s="1"/>
  <c r="T20" i="10"/>
  <c r="W20" i="10" s="1"/>
  <c r="T27" i="10"/>
  <c r="W27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<sst xmlns="http://schemas.openxmlformats.org/spreadsheetml/2006/main" count="64" uniqueCount="58">
  <si>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</si>
  <si>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</si>
  <si>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</si>
  <si>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</si>
  <si>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</si>
  <si>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</si>
  <si>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</si>
  <si>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</si>
  <si>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</si>
  <si>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</si>
  <si>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</si>
  <si>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</si>
  <si>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</si>
  <si>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</si>
  <si>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</si>
  <si>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</si>
  <si>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</si>
  <si>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</si>
  <si>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</si>
  <si>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</si>
  <si>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</si>
  <si>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</si>
  <si>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</si>
  <si>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</si>
  <si>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</si>
  <si>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</si>
  <si>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</si>
  <si>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</si>
  <si>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</si>
  <si>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</si>
  <si>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</si>
  <si>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</si>
  <si>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</si>
  <si>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</si>
  <si>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</si>
  <si>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</si>
  <si>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</si>
  <si>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</si>
  <si>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</si>
  <si>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</si>
  <si>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</si>
  <si>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</si>
  <si>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</si>
  <si>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</si>
  <si>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</si>
  <si>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</si>
  <si>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</si>
  <si>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</si>
  <si>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</si>
  <si>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</si>
  <si>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</si>
  <si>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(2279 знаков за два квартала 2022 года)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</si>
  <si>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(1409 статей за два квартала 2022 года)</t>
    </r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</si>
  <si>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2022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755 531 </t>
    </r>
    <r>
      <rPr>
        <b/>
        <i/>
        <sz val="18"/>
        <color theme="1"/>
        <rFont val="Arial"/>
        <family val="2"/>
        <charset val="204"/>
      </rPr>
      <t>чел.)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</si>
  <si>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29 июля 2022 года 129 019 человек)</t>
    </r>
  </si>
  <si>
    <r>
      <t xml:space="preserve"> </t>
    </r>
    <r>
      <rPr>
        <b/>
        <sz val="26"/>
        <color theme="1"/>
        <rFont val="Calibri"/>
        <family val="2"/>
        <charset val="204"/>
      </rPr>
      <t>*1336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</si>
  <si>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(10 406 чел. за два квартала 2022 года)</t>
    </r>
  </si>
  <si>
    <t>Рейтинг деятельности муниципальных центров тестирования Курганской области по итогу 1 полугодия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</si>
</sst>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zoomScale="42" zoomScaleNormal="33" zoomScaleSheetLayoutView="42" zoomScalePageLayoutView="40" workbookViewId="0">
      <selection activeCell="Q5" sqref="Q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53</v>
      </c>
      <c r="C5" s="30" t="s">
        <v>54</v>
      </c>
      <c r="D5" s="35" t="s">
        <v>43</v>
      </c>
      <c r="E5" s="36" t="s">
        <v>7</v>
      </c>
      <c r="F5" s="30" t="s">
        <v>56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51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52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29</v>
      </c>
      <c r="B6" s="11">
        <v>6578</v>
      </c>
      <c r="C6" s="11">
        <v>1600</v>
      </c>
      <c r="D6" s="12">
        <f t="shared" ref="D6:D31" si="0">C6/B6</f>
        <v>0.2432350258437215</v>
      </c>
      <c r="E6" s="13">
        <f>RANK(D6,D:D,1)</f>
        <v>25</v>
      </c>
      <c r="F6" s="11">
        <v>181</v>
      </c>
      <c r="G6" s="12">
        <f t="shared" ref="G6:G31" si="1">F6/C6</f>
        <v>0.113125</v>
      </c>
      <c r="H6" s="13">
        <f>RANK(G6,G:G,1)</f>
        <v>24</v>
      </c>
      <c r="I6" s="12">
        <f t="shared" ref="I6:I31" si="2">F6/B6</f>
        <v>2.7515962298570996E-2</v>
      </c>
      <c r="J6" s="13">
        <f>RANK(I6,I:I,1)</f>
        <v>25</v>
      </c>
      <c r="K6" s="11">
        <v>21</v>
      </c>
      <c r="L6" s="12">
        <f t="shared" ref="L6:L31" si="3">K6/B6</f>
        <v>3.1924597141988445E-3</v>
      </c>
      <c r="M6" s="14">
        <f>RANK(L6,L:L,1)</f>
        <v>17</v>
      </c>
      <c r="N6" s="12">
        <f t="shared" ref="N6:N31" si="4">K6/F6</f>
        <v>0.11602209944751381</v>
      </c>
      <c r="O6" s="14">
        <v>8</v>
      </c>
      <c r="P6" s="15">
        <v>1</v>
      </c>
      <c r="Q6" s="11">
        <f t="shared" ref="Q6:Q31" si="5">IFERROR(ROUNDUP(B6/P6,0),0)</f>
        <v>6578</v>
      </c>
      <c r="R6" s="12">
        <f>Q6/SUM(Q$2:Q$24)</f>
        <v>2.8013661877060142E-2</v>
      </c>
      <c r="S6" s="16">
        <f>IF(Q6/SUM(Q$2:Q$24)=0,1,Q6/SUM(Q$2:Q$24))</f>
        <v>2.8013661877060142E-2</v>
      </c>
      <c r="T6" s="14">
        <f>IF(S6=1,0,RANK(S6,S:S,0))</f>
        <v>26</v>
      </c>
      <c r="U6" s="17">
        <v>11</v>
      </c>
      <c r="V6" s="13">
        <f>RANK(U6,U:U,1)</f>
        <v>14</v>
      </c>
      <c r="W6" s="18">
        <f t="shared" ref="W6:W31" si="6">SUM(E6,H6,J6,M6,O6,V6,T6)</f>
        <v>139</v>
      </c>
      <c r="X6" s="29">
        <v>1</v>
      </c>
    </row>
    <row r="7" spans="1:240" ht="37.5" customHeight="1" x14ac:dyDescent="0.25">
      <c r="A7" s="40" t="s">
        <v>35</v>
      </c>
      <c r="B7" s="11">
        <v>26911</v>
      </c>
      <c r="C7" s="11">
        <v>5706</v>
      </c>
      <c r="D7" s="12">
        <f t="shared" si="0"/>
        <v>0.21203225446843299</v>
      </c>
      <c r="E7" s="13">
        <f>RANK(D7,D:D,1)</f>
        <v>22</v>
      </c>
      <c r="F7" s="11">
        <v>547</v>
      </c>
      <c r="G7" s="12">
        <f t="shared" si="1"/>
        <v>9.5864002804065901E-2</v>
      </c>
      <c r="H7" s="13">
        <f>RANK(G7,G:G,1)</f>
        <v>19</v>
      </c>
      <c r="I7" s="12">
        <f t="shared" si="2"/>
        <v>2.0326260636914274E-2</v>
      </c>
      <c r="J7" s="13">
        <f>RANK(I7,I:I,1)</f>
        <v>23</v>
      </c>
      <c r="K7" s="11">
        <v>71</v>
      </c>
      <c r="L7" s="12">
        <f t="shared" si="3"/>
        <v>2.638326334955966E-3</v>
      </c>
      <c r="M7" s="14">
        <f>RANK(L7,L:L,1)</f>
        <v>15</v>
      </c>
      <c r="N7" s="12">
        <f t="shared" si="4"/>
        <v>0.12979890310786105</v>
      </c>
      <c r="O7" s="14">
        <v>9</v>
      </c>
      <c r="P7" s="15">
        <v>2.5</v>
      </c>
      <c r="Q7" s="11">
        <f t="shared" si="5"/>
        <v>10765</v>
      </c>
      <c r="R7" s="12">
        <f>Q7/SUM(Q$2:Q$24)</f>
        <v>4.5844796306864159E-2</v>
      </c>
      <c r="S7" s="16">
        <f>IF(Q7/SUM(Q$2:Q$24)=0,1,Q7/SUM(Q$2:Q$24))</f>
        <v>4.5844796306864159E-2</v>
      </c>
      <c r="T7" s="14">
        <f>IF(S7=1,0,RANK(S7,S:S,0))</f>
        <v>17</v>
      </c>
      <c r="U7" s="17">
        <v>46</v>
      </c>
      <c r="V7" s="13">
        <f>RANK(U7,U:U,1)</f>
        <v>22</v>
      </c>
      <c r="W7" s="18">
        <f t="shared" si="6"/>
        <v>127</v>
      </c>
      <c r="X7" s="29">
        <v>2</v>
      </c>
    </row>
    <row r="8" spans="1:240" ht="37.5" customHeight="1" x14ac:dyDescent="0.25">
      <c r="A8" s="40" t="s">
        <v>15</v>
      </c>
      <c r="B8" s="11">
        <v>14749</v>
      </c>
      <c r="C8" s="11">
        <v>2804</v>
      </c>
      <c r="D8" s="12">
        <f t="shared" si="0"/>
        <v>0.19011458403959591</v>
      </c>
      <c r="E8" s="13">
        <f>RANK(D8,D:D,1)</f>
        <v>14</v>
      </c>
      <c r="F8" s="11">
        <v>287</v>
      </c>
      <c r="G8" s="12">
        <f t="shared" si="1"/>
        <v>0.10235378031383738</v>
      </c>
      <c r="H8" s="13">
        <f>RANK(G8,G:G,1)</f>
        <v>21</v>
      </c>
      <c r="I8" s="12">
        <f t="shared" si="2"/>
        <v>1.9458946369245372E-2</v>
      </c>
      <c r="J8" s="13">
        <f>RANK(I8,I:I,1)</f>
        <v>22</v>
      </c>
      <c r="K8" s="11">
        <v>66</v>
      </c>
      <c r="L8" s="12">
        <f t="shared" si="3"/>
        <v>4.4748796528578209E-3</v>
      </c>
      <c r="M8" s="14">
        <f>RANK(L8,L:L,1)</f>
        <v>25</v>
      </c>
      <c r="N8" s="12">
        <f t="shared" si="4"/>
        <v>0.22996515679442509</v>
      </c>
      <c r="O8" s="14">
        <v>16</v>
      </c>
      <c r="P8" s="15">
        <v>1</v>
      </c>
      <c r="Q8" s="11">
        <f t="shared" si="5"/>
        <v>14749</v>
      </c>
      <c r="R8" s="12">
        <f>Q8/SUM(Q$2:Q$24)</f>
        <v>6.2811416695767716E-2</v>
      </c>
      <c r="S8" s="16">
        <f>IF(Q8/SUM(Q$2:Q$24)=0,1,Q8/SUM(Q$2:Q$24))</f>
        <v>6.2811416695767716E-2</v>
      </c>
      <c r="T8" s="14">
        <f>IF(S8=1,0,RANK(S8,S:S,0))</f>
        <v>8</v>
      </c>
      <c r="U8" s="17">
        <v>35</v>
      </c>
      <c r="V8" s="13">
        <f>RANK(U8,U:U,1)</f>
        <v>20</v>
      </c>
      <c r="W8" s="18">
        <f t="shared" si="6"/>
        <v>126</v>
      </c>
      <c r="X8" s="29">
        <v>3</v>
      </c>
    </row>
    <row r="9" spans="1:240" ht="37.5" customHeight="1" x14ac:dyDescent="0.25">
      <c r="A9" s="40" t="s">
        <v>26</v>
      </c>
      <c r="B9" s="11">
        <v>25582</v>
      </c>
      <c r="C9" s="11">
        <v>4537</v>
      </c>
      <c r="D9" s="12">
        <f t="shared" si="0"/>
        <v>0.1773512626065202</v>
      </c>
      <c r="E9" s="13">
        <f>RANK(D9,D:D,1)</f>
        <v>11</v>
      </c>
      <c r="F9" s="11">
        <v>483</v>
      </c>
      <c r="G9" s="12">
        <f t="shared" si="1"/>
        <v>0.10645801190213798</v>
      </c>
      <c r="H9" s="13">
        <f>RANK(G9,G:G,1)</f>
        <v>23</v>
      </c>
      <c r="I9" s="12">
        <f t="shared" si="2"/>
        <v>1.8880462825424126E-2</v>
      </c>
      <c r="J9" s="13">
        <f>RANK(I9,I:I,1)</f>
        <v>20</v>
      </c>
      <c r="K9" s="11">
        <v>101</v>
      </c>
      <c r="L9" s="12">
        <f t="shared" si="3"/>
        <v>3.9480884997263703E-3</v>
      </c>
      <c r="M9" s="14">
        <f>RANK(L9,L:L,1)</f>
        <v>23</v>
      </c>
      <c r="N9" s="12">
        <f t="shared" si="4"/>
        <v>0.20910973084886128</v>
      </c>
      <c r="O9" s="14">
        <v>15</v>
      </c>
      <c r="P9" s="15">
        <v>1.5</v>
      </c>
      <c r="Q9" s="11">
        <f t="shared" si="5"/>
        <v>17055</v>
      </c>
      <c r="R9" s="12">
        <f>Q9/SUM(Q$2:Q$24)</f>
        <v>7.2631955505208373E-2</v>
      </c>
      <c r="S9" s="16">
        <f>IF(Q9/SUM(Q$2:Q$24)=0,1,Q9/SUM(Q$2:Q$24))</f>
        <v>7.2631955505208373E-2</v>
      </c>
      <c r="T9" s="14">
        <f>IF(S9=1,0,RANK(S9,S:S,0))</f>
        <v>6</v>
      </c>
      <c r="U9" s="17">
        <v>14</v>
      </c>
      <c r="V9" s="13">
        <f>RANK(U9,U:U,1)</f>
        <v>16</v>
      </c>
      <c r="W9" s="18">
        <f t="shared" si="6"/>
        <v>114</v>
      </c>
      <c r="X9" s="29">
        <v>4</v>
      </c>
    </row>
    <row r="10" spans="1:240" ht="37.5" customHeight="1" x14ac:dyDescent="0.25">
      <c r="A10" s="40" t="s">
        <v>16</v>
      </c>
      <c r="B10" s="11">
        <v>17356</v>
      </c>
      <c r="C10" s="11">
        <v>3354</v>
      </c>
      <c r="D10" s="12">
        <f t="shared" si="0"/>
        <v>0.19324729200276561</v>
      </c>
      <c r="E10" s="13">
        <f>RANK(D10,D:D,1)</f>
        <v>15</v>
      </c>
      <c r="F10" s="11">
        <v>227</v>
      </c>
      <c r="G10" s="12">
        <f t="shared" si="1"/>
        <v>6.768038163387001E-2</v>
      </c>
      <c r="H10" s="13">
        <f>RANK(G10,G:G,1)</f>
        <v>9</v>
      </c>
      <c r="I10" s="12">
        <f t="shared" si="2"/>
        <v>1.3079050472459093E-2</v>
      </c>
      <c r="J10" s="13">
        <f>RANK(I10,I:I,1)</f>
        <v>10</v>
      </c>
      <c r="K10" s="11">
        <v>46</v>
      </c>
      <c r="L10" s="12">
        <f t="shared" si="3"/>
        <v>2.6503802719520628E-3</v>
      </c>
      <c r="M10" s="14">
        <f>RANK(L10,L:L,1)</f>
        <v>16</v>
      </c>
      <c r="N10" s="12">
        <f t="shared" si="4"/>
        <v>0.20264317180616739</v>
      </c>
      <c r="O10" s="14">
        <v>14</v>
      </c>
      <c r="P10" s="19">
        <v>2</v>
      </c>
      <c r="Q10" s="11">
        <f t="shared" si="5"/>
        <v>8678</v>
      </c>
      <c r="R10" s="12">
        <f>Q10/SUM(Q$2:Q$24)</f>
        <v>3.6956910576030393E-2</v>
      </c>
      <c r="S10" s="16">
        <f>IF(Q10/SUM(Q$2:Q$24)=0,1,Q10/SUM(Q$2:Q$24))</f>
        <v>3.6956910576030393E-2</v>
      </c>
      <c r="T10" s="14">
        <f>IF(S10=1,0,RANK(S10,S:S,0))</f>
        <v>24</v>
      </c>
      <c r="U10" s="17">
        <v>110</v>
      </c>
      <c r="V10" s="13">
        <f>RANK(U10,U:U,1)</f>
        <v>25</v>
      </c>
      <c r="W10" s="18">
        <f t="shared" si="6"/>
        <v>113</v>
      </c>
      <c r="X10" s="29">
        <v>5</v>
      </c>
    </row>
    <row r="11" spans="1:240" ht="37.5" customHeight="1" x14ac:dyDescent="0.25">
      <c r="A11" s="40" t="s">
        <v>28</v>
      </c>
      <c r="B11" s="11">
        <v>13406</v>
      </c>
      <c r="C11" s="11">
        <v>2861</v>
      </c>
      <c r="D11" s="12">
        <f t="shared" si="0"/>
        <v>0.21341190511711175</v>
      </c>
      <c r="E11" s="13">
        <f>RANK(D11,D:D,1)</f>
        <v>23</v>
      </c>
      <c r="F11" s="11">
        <v>165</v>
      </c>
      <c r="G11" s="12">
        <f t="shared" si="1"/>
        <v>5.7672142607479902E-2</v>
      </c>
      <c r="H11" s="13">
        <f>RANK(G11,G:G,1)</f>
        <v>7</v>
      </c>
      <c r="I11" s="12">
        <f t="shared" si="2"/>
        <v>1.2307921826048038E-2</v>
      </c>
      <c r="J11" s="13">
        <f>RANK(I11,I:I,1)</f>
        <v>9</v>
      </c>
      <c r="K11" s="11">
        <v>52</v>
      </c>
      <c r="L11" s="12">
        <f t="shared" si="3"/>
        <v>3.8788602118454423E-3</v>
      </c>
      <c r="M11" s="14">
        <f>RANK(L11,L:L,1)</f>
        <v>22</v>
      </c>
      <c r="N11" s="12">
        <f t="shared" si="4"/>
        <v>0.31515151515151513</v>
      </c>
      <c r="O11" s="14">
        <v>19</v>
      </c>
      <c r="P11" s="15">
        <v>1.5</v>
      </c>
      <c r="Q11" s="11">
        <f t="shared" si="5"/>
        <v>8938</v>
      </c>
      <c r="R11" s="12">
        <f>Q11/SUM(Q$2:Q$24)</f>
        <v>3.8064169938760037E-2</v>
      </c>
      <c r="S11" s="16">
        <f>IF(Q11/SUM(Q$2:Q$24)=0,1,Q11/SUM(Q$2:Q$24))</f>
        <v>3.8064169938760037E-2</v>
      </c>
      <c r="T11" s="14">
        <f>IF(S11=1,0,RANK(S11,S:S,0))</f>
        <v>23</v>
      </c>
      <c r="U11" s="17">
        <v>8</v>
      </c>
      <c r="V11" s="13">
        <f>RANK(U11,U:U,1)</f>
        <v>10</v>
      </c>
      <c r="W11" s="18">
        <f t="shared" si="6"/>
        <v>113</v>
      </c>
      <c r="X11" s="29">
        <v>6</v>
      </c>
    </row>
    <row r="12" spans="1:240" ht="37.5" customHeight="1" x14ac:dyDescent="0.25">
      <c r="A12" s="40" t="s">
        <v>13</v>
      </c>
      <c r="B12" s="11">
        <v>16732</v>
      </c>
      <c r="C12" s="11">
        <v>3489</v>
      </c>
      <c r="D12" s="12">
        <f t="shared" si="0"/>
        <v>0.20852259144154914</v>
      </c>
      <c r="E12" s="13">
        <f>RANK(D12,D:D,1)</f>
        <v>21</v>
      </c>
      <c r="F12" s="11">
        <v>586</v>
      </c>
      <c r="G12" s="12">
        <f t="shared" si="1"/>
        <v>0.16795643450845515</v>
      </c>
      <c r="H12" s="13">
        <f>RANK(G12,G:G,1)</f>
        <v>26</v>
      </c>
      <c r="I12" s="12">
        <f t="shared" si="2"/>
        <v>3.5022710972985899E-2</v>
      </c>
      <c r="J12" s="13">
        <f>RANK(I12,I:I,1)</f>
        <v>26</v>
      </c>
      <c r="K12" s="11">
        <v>39</v>
      </c>
      <c r="L12" s="12">
        <f t="shared" si="3"/>
        <v>2.3308630169734642E-3</v>
      </c>
      <c r="M12" s="14">
        <f>RANK(L12,L:L,1)</f>
        <v>14</v>
      </c>
      <c r="N12" s="12">
        <f t="shared" si="4"/>
        <v>6.655290102389079E-2</v>
      </c>
      <c r="O12" s="14">
        <v>3</v>
      </c>
      <c r="P12" s="15">
        <v>1</v>
      </c>
      <c r="Q12" s="11">
        <f t="shared" si="5"/>
        <v>16732</v>
      </c>
      <c r="R12" s="12">
        <f>Q12/SUM(Q$2:Q$24)</f>
        <v>7.1256398681509625E-2</v>
      </c>
      <c r="S12" s="16">
        <f>IF(Q12/SUM(Q$2:Q$24)=0,1,Q12/SUM(Q$2:Q$24))</f>
        <v>7.1256398681509625E-2</v>
      </c>
      <c r="T12" s="14">
        <f>IF(S12=1,0,RANK(S12,S:S,0))</f>
        <v>7</v>
      </c>
      <c r="U12" s="17">
        <v>12</v>
      </c>
      <c r="V12" s="13">
        <f>RANK(U12,U:U,1)</f>
        <v>15</v>
      </c>
      <c r="W12" s="18">
        <f t="shared" si="6"/>
        <v>112</v>
      </c>
      <c r="X12" s="29">
        <v>7</v>
      </c>
    </row>
    <row r="13" spans="1:240" ht="37.5" customHeight="1" x14ac:dyDescent="0.25">
      <c r="A13" s="40" t="s">
        <v>25</v>
      </c>
      <c r="B13" s="11">
        <v>284034</v>
      </c>
      <c r="C13" s="11">
        <v>45350</v>
      </c>
      <c r="D13" s="12">
        <f t="shared" si="0"/>
        <v>0.15966398388925271</v>
      </c>
      <c r="E13" s="13">
        <f>RANK(D13,D:D,1)</f>
        <v>9</v>
      </c>
      <c r="F13" s="11">
        <v>4200</v>
      </c>
      <c r="G13" s="12">
        <f t="shared" si="1"/>
        <v>9.2613009922822495E-2</v>
      </c>
      <c r="H13" s="13">
        <f>RANK(G13,G:G,1)</f>
        <v>17</v>
      </c>
      <c r="I13" s="12">
        <f t="shared" si="2"/>
        <v>1.478696212425273E-2</v>
      </c>
      <c r="J13" s="13">
        <f>RANK(I13,I:I,1)</f>
        <v>15</v>
      </c>
      <c r="K13" s="11">
        <v>1074</v>
      </c>
      <c r="L13" s="12">
        <f t="shared" si="3"/>
        <v>3.7812374574874839E-3</v>
      </c>
      <c r="M13" s="14">
        <f>RANK(L13,L:L,1)</f>
        <v>21</v>
      </c>
      <c r="N13" s="12">
        <f t="shared" si="4"/>
        <v>0.25571428571428573</v>
      </c>
      <c r="O13" s="14">
        <v>17</v>
      </c>
      <c r="P13" s="15">
        <v>15</v>
      </c>
      <c r="Q13" s="11">
        <f t="shared" si="5"/>
        <v>18936</v>
      </c>
      <c r="R13" s="12">
        <f>Q13/SUM(Q$2:Q$24)</f>
        <v>8.0642551125571726E-2</v>
      </c>
      <c r="S13" s="16">
        <f>IF(Q13/SUM(Q$2:Q$24)=0,1,Q13/SUM(Q$2:Q$24))</f>
        <v>8.0642551125571726E-2</v>
      </c>
      <c r="T13" s="14">
        <f>IF(S13=1,0,RANK(S13,S:S,0))</f>
        <v>4</v>
      </c>
      <c r="U13" s="17">
        <v>888</v>
      </c>
      <c r="V13" s="13">
        <f>RANK(U13,U:U,1)</f>
        <v>26</v>
      </c>
      <c r="W13" s="18">
        <f t="shared" si="6"/>
        <v>109</v>
      </c>
      <c r="X13" s="29">
        <v>8</v>
      </c>
    </row>
    <row r="14" spans="1:240" s="3" customFormat="1" ht="37.5" customHeight="1" x14ac:dyDescent="0.25">
      <c r="A14" s="40" t="s">
        <v>24</v>
      </c>
      <c r="B14" s="11">
        <v>13758</v>
      </c>
      <c r="C14" s="11">
        <v>2682</v>
      </c>
      <c r="D14" s="12">
        <f t="shared" si="0"/>
        <v>0.1949411251635412</v>
      </c>
      <c r="E14" s="13">
        <f>RANK(D14,D:D,1)</f>
        <v>17</v>
      </c>
      <c r="F14" s="11">
        <v>193</v>
      </c>
      <c r="G14" s="12">
        <f t="shared" si="1"/>
        <v>7.1961222967934377E-2</v>
      </c>
      <c r="H14" s="13">
        <f>RANK(G14,G:G,1)</f>
        <v>11</v>
      </c>
      <c r="I14" s="12">
        <f t="shared" si="2"/>
        <v>1.4028201773513592E-2</v>
      </c>
      <c r="J14" s="13">
        <f>RANK(I14,I:I,1)</f>
        <v>12</v>
      </c>
      <c r="K14" s="11">
        <v>68</v>
      </c>
      <c r="L14" s="12">
        <f t="shared" si="3"/>
        <v>4.9425788632068614E-3</v>
      </c>
      <c r="M14" s="14">
        <f>RANK(L14,L:L,1)</f>
        <v>26</v>
      </c>
      <c r="N14" s="12">
        <f t="shared" si="4"/>
        <v>0.35233160621761656</v>
      </c>
      <c r="O14" s="14">
        <v>21</v>
      </c>
      <c r="P14" s="15">
        <v>1</v>
      </c>
      <c r="Q14" s="11">
        <f t="shared" si="5"/>
        <v>13758</v>
      </c>
      <c r="R14" s="12">
        <f>Q14/SUM(Q$2:Q$24)</f>
        <v>5.8591055047825087E-2</v>
      </c>
      <c r="S14" s="16">
        <f>IF(Q14/SUM(Q$2:Q$24)=0,1,Q14/SUM(Q$2:Q$24))</f>
        <v>5.8591055047825087E-2</v>
      </c>
      <c r="T14" s="14">
        <f>IF(S14=1,0,RANK(S14,S:S,0))</f>
        <v>9</v>
      </c>
      <c r="U14" s="17">
        <v>8</v>
      </c>
      <c r="V14" s="13">
        <f>RANK(U14,U:U,1)</f>
        <v>10</v>
      </c>
      <c r="W14" s="18">
        <f t="shared" si="6"/>
        <v>106</v>
      </c>
      <c r="X14" s="29">
        <v>9</v>
      </c>
    </row>
    <row r="15" spans="1:240" s="3" customFormat="1" ht="37.5" customHeight="1" x14ac:dyDescent="0.25">
      <c r="A15" s="40" t="s">
        <v>18</v>
      </c>
      <c r="B15" s="11">
        <v>11607</v>
      </c>
      <c r="C15" s="11">
        <v>2623</v>
      </c>
      <c r="D15" s="12">
        <f t="shared" si="0"/>
        <v>0.225984319807013</v>
      </c>
      <c r="E15" s="13">
        <f>RANK(D15,D:D,1)</f>
        <v>24</v>
      </c>
      <c r="F15" s="11">
        <v>183</v>
      </c>
      <c r="G15" s="12">
        <f t="shared" si="1"/>
        <v>6.9767441860465115E-2</v>
      </c>
      <c r="H15" s="13">
        <f>RANK(G15,G:G,1)</f>
        <v>10</v>
      </c>
      <c r="I15" s="12">
        <f t="shared" si="2"/>
        <v>1.5766347893512535E-2</v>
      </c>
      <c r="J15" s="13">
        <f>RANK(I15,I:I,1)</f>
        <v>17</v>
      </c>
      <c r="K15" s="11">
        <v>27</v>
      </c>
      <c r="L15" s="12">
        <f t="shared" si="3"/>
        <v>2.3261824760920135E-3</v>
      </c>
      <c r="M15" s="14">
        <f>RANK(L15,L:L,1)</f>
        <v>13</v>
      </c>
      <c r="N15" s="12">
        <f t="shared" si="4"/>
        <v>0.14754098360655737</v>
      </c>
      <c r="O15" s="14">
        <v>11</v>
      </c>
      <c r="P15" s="15">
        <v>1</v>
      </c>
      <c r="Q15" s="11">
        <f t="shared" si="5"/>
        <v>11607</v>
      </c>
      <c r="R15" s="12">
        <f>Q15/SUM(Q$2:Q$24)</f>
        <v>4.9430613166165559E-2</v>
      </c>
      <c r="S15" s="16">
        <f>IF(Q15/SUM(Q$2:Q$24)=0,1,Q15/SUM(Q$2:Q$24))</f>
        <v>4.9430613166165559E-2</v>
      </c>
      <c r="T15" s="14">
        <f>IF(S15=1,0,RANK(S15,S:S,0))</f>
        <v>12</v>
      </c>
      <c r="U15" s="17">
        <v>21</v>
      </c>
      <c r="V15" s="13">
        <f>RANK(U15,U:U,1)</f>
        <v>17</v>
      </c>
      <c r="W15" s="18">
        <f t="shared" si="6"/>
        <v>104</v>
      </c>
      <c r="X15" s="29">
        <v>10</v>
      </c>
    </row>
    <row r="16" spans="1:240" s="3" customFormat="1" ht="37.5" customHeight="1" x14ac:dyDescent="0.25">
      <c r="A16" s="40" t="s">
        <v>32</v>
      </c>
      <c r="B16" s="11">
        <v>8424</v>
      </c>
      <c r="C16" s="11">
        <v>1667</v>
      </c>
      <c r="D16" s="12">
        <f t="shared" si="0"/>
        <v>0.19788698955365622</v>
      </c>
      <c r="E16" s="13">
        <f>RANK(D16,D:D,1)</f>
        <v>20</v>
      </c>
      <c r="F16" s="11">
        <v>163</v>
      </c>
      <c r="G16" s="12">
        <f t="shared" si="1"/>
        <v>9.7780443911217763E-2</v>
      </c>
      <c r="H16" s="13">
        <f>RANK(G16,G:G,1)</f>
        <v>20</v>
      </c>
      <c r="I16" s="12">
        <f t="shared" si="2"/>
        <v>1.9349477682811016E-2</v>
      </c>
      <c r="J16" s="13">
        <f>RANK(I16,I:I,1)</f>
        <v>21</v>
      </c>
      <c r="K16" s="11">
        <v>16</v>
      </c>
      <c r="L16" s="12">
        <f t="shared" si="3"/>
        <v>1.8993352326685661E-3</v>
      </c>
      <c r="M16" s="14">
        <f>RANK(L16,L:L,1)</f>
        <v>9</v>
      </c>
      <c r="N16" s="12">
        <f t="shared" si="4"/>
        <v>9.815950920245399E-2</v>
      </c>
      <c r="O16" s="14">
        <v>6</v>
      </c>
      <c r="P16" s="15">
        <v>1</v>
      </c>
      <c r="Q16" s="11">
        <f t="shared" si="5"/>
        <v>8424</v>
      </c>
      <c r="R16" s="12">
        <f>Q16/SUM(Q$2:Q$24)</f>
        <v>3.5875203352440654E-2</v>
      </c>
      <c r="S16" s="16">
        <f>IF(Q16/SUM(Q$2:Q$24)=0,1,Q16/SUM(Q$2:Q$24))</f>
        <v>3.5875203352440654E-2</v>
      </c>
      <c r="T16" s="14">
        <f>IF(S16=1,0,RANK(S16,S:S,0))</f>
        <v>25</v>
      </c>
      <c r="U16" s="17">
        <v>0</v>
      </c>
      <c r="V16" s="13">
        <v>0</v>
      </c>
      <c r="W16" s="18">
        <f t="shared" si="6"/>
        <v>101</v>
      </c>
      <c r="X16" s="29">
        <v>11</v>
      </c>
    </row>
    <row r="17" spans="1:24" s="3" customFormat="1" ht="37.5" customHeight="1" x14ac:dyDescent="0.25">
      <c r="A17" s="40" t="s">
        <v>14</v>
      </c>
      <c r="B17" s="11">
        <v>13173</v>
      </c>
      <c r="C17" s="11">
        <v>2344</v>
      </c>
      <c r="D17" s="12">
        <f t="shared" si="0"/>
        <v>0.1779397251954756</v>
      </c>
      <c r="E17" s="13">
        <f>RANK(D17,D:D,1)</f>
        <v>12</v>
      </c>
      <c r="F17" s="11">
        <v>279</v>
      </c>
      <c r="G17" s="12">
        <f t="shared" si="1"/>
        <v>0.11902730375426621</v>
      </c>
      <c r="H17" s="13">
        <f>RANK(G17,G:G,1)</f>
        <v>25</v>
      </c>
      <c r="I17" s="12">
        <f t="shared" si="2"/>
        <v>2.117968572079253E-2</v>
      </c>
      <c r="J17" s="13">
        <f>RANK(I17,I:I,1)</f>
        <v>24</v>
      </c>
      <c r="K17" s="11">
        <v>21</v>
      </c>
      <c r="L17" s="12">
        <f t="shared" si="3"/>
        <v>1.5941698929628787E-3</v>
      </c>
      <c r="M17" s="14">
        <f>RANK(L17,L:L,1)</f>
        <v>6</v>
      </c>
      <c r="N17" s="12">
        <f t="shared" si="4"/>
        <v>7.5268817204301078E-2</v>
      </c>
      <c r="O17" s="14">
        <v>4</v>
      </c>
      <c r="P17" s="15">
        <v>1</v>
      </c>
      <c r="Q17" s="11">
        <f t="shared" si="5"/>
        <v>13173</v>
      </c>
      <c r="R17" s="12">
        <f>Q17/SUM(Q$2:Q$24)</f>
        <v>5.6099721481683372E-2</v>
      </c>
      <c r="S17" s="16">
        <f>IF(Q17/SUM(Q$2:Q$24)=0,1,Q17/SUM(Q$2:Q$24))</f>
        <v>5.6099721481683372E-2</v>
      </c>
      <c r="T17" s="14">
        <f>IF(S17=1,0,RANK(S17,S:S,0))</f>
        <v>11</v>
      </c>
      <c r="U17" s="17">
        <v>22</v>
      </c>
      <c r="V17" s="13">
        <f>RANK(U17,U:U,1)</f>
        <v>18</v>
      </c>
      <c r="W17" s="18">
        <f t="shared" si="6"/>
        <v>100</v>
      </c>
      <c r="X17" s="29">
        <v>12</v>
      </c>
    </row>
    <row r="18" spans="1:24" s="3" customFormat="1" ht="37.5" customHeight="1" x14ac:dyDescent="0.25">
      <c r="A18" s="40" t="s">
        <v>23</v>
      </c>
      <c r="B18" s="11">
        <v>22578</v>
      </c>
      <c r="C18" s="11">
        <v>4417</v>
      </c>
      <c r="D18" s="12">
        <f t="shared" si="0"/>
        <v>0.19563291699884844</v>
      </c>
      <c r="E18" s="13">
        <f>RANK(D18,D:D,1)</f>
        <v>18</v>
      </c>
      <c r="F18" s="11">
        <v>269</v>
      </c>
      <c r="G18" s="12">
        <f t="shared" si="1"/>
        <v>6.0901064070636175E-2</v>
      </c>
      <c r="H18" s="13">
        <f>RANK(G18,G:G,1)</f>
        <v>8</v>
      </c>
      <c r="I18" s="12">
        <f t="shared" si="2"/>
        <v>1.1914252812472319E-2</v>
      </c>
      <c r="J18" s="13">
        <f>RANK(I18,I:I,1)</f>
        <v>8</v>
      </c>
      <c r="K18" s="11">
        <v>82</v>
      </c>
      <c r="L18" s="12">
        <f t="shared" si="3"/>
        <v>3.6318540171848702E-3</v>
      </c>
      <c r="M18" s="14">
        <f>RANK(L18,L:L,1)</f>
        <v>18</v>
      </c>
      <c r="N18" s="12">
        <f t="shared" si="4"/>
        <v>0.30483271375464682</v>
      </c>
      <c r="O18" s="14">
        <v>18</v>
      </c>
      <c r="P18" s="15">
        <v>2</v>
      </c>
      <c r="Q18" s="11">
        <f t="shared" si="5"/>
        <v>11289</v>
      </c>
      <c r="R18" s="12">
        <f>Q18/SUM(Q$2:Q$24)</f>
        <v>4.8076349791750066E-2</v>
      </c>
      <c r="S18" s="16">
        <f>IF(Q18/SUM(Q$2:Q$24)=0,1,Q18/SUM(Q$2:Q$24))</f>
        <v>4.8076349791750066E-2</v>
      </c>
      <c r="T18" s="14">
        <f>IF(S18=1,0,RANK(S18,S:S,0))</f>
        <v>15</v>
      </c>
      <c r="U18" s="17">
        <v>10</v>
      </c>
      <c r="V18" s="13">
        <f>RANK(U18,U:U,1)</f>
        <v>12</v>
      </c>
      <c r="W18" s="18">
        <f t="shared" si="6"/>
        <v>97</v>
      </c>
      <c r="X18" s="29">
        <v>13</v>
      </c>
    </row>
    <row r="19" spans="1:24" s="3" customFormat="1" ht="37.5" customHeight="1" x14ac:dyDescent="0.25">
      <c r="A19" s="40" t="s">
        <v>22</v>
      </c>
      <c r="B19" s="11">
        <v>22202</v>
      </c>
      <c r="C19" s="11">
        <v>6009</v>
      </c>
      <c r="D19" s="12">
        <f t="shared" si="0"/>
        <v>0.27065129267633548</v>
      </c>
      <c r="E19" s="13">
        <f>RANK(D19,D:D,1)</f>
        <v>26</v>
      </c>
      <c r="F19" s="11">
        <v>332</v>
      </c>
      <c r="G19" s="12">
        <f t="shared" si="1"/>
        <v>5.5250457646863038E-2</v>
      </c>
      <c r="H19" s="13">
        <f>RANK(G19,G:G,1)</f>
        <v>6</v>
      </c>
      <c r="I19" s="12">
        <f t="shared" si="2"/>
        <v>1.4953607783082605E-2</v>
      </c>
      <c r="J19" s="13">
        <f>RANK(I19,I:I,1)</f>
        <v>16</v>
      </c>
      <c r="K19" s="11">
        <v>50</v>
      </c>
      <c r="L19" s="12">
        <f t="shared" si="3"/>
        <v>2.252049364922079E-3</v>
      </c>
      <c r="M19" s="14">
        <f>RANK(L19,L:L,1)</f>
        <v>12</v>
      </c>
      <c r="N19" s="12">
        <f t="shared" si="4"/>
        <v>0.15060240963855423</v>
      </c>
      <c r="O19" s="14">
        <v>12</v>
      </c>
      <c r="P19" s="15">
        <v>2</v>
      </c>
      <c r="Q19" s="11">
        <f t="shared" si="5"/>
        <v>11101</v>
      </c>
      <c r="R19" s="12">
        <f>Q19/SUM(Q$2:Q$24)</f>
        <v>4.7275716098699398E-2</v>
      </c>
      <c r="S19" s="16">
        <f>IF(Q19/SUM(Q$2:Q$24)=0,1,Q19/SUM(Q$2:Q$24))</f>
        <v>4.7275716098699398E-2</v>
      </c>
      <c r="T19" s="14">
        <f>IF(S19=1,0,RANK(S19,S:S,0))</f>
        <v>16</v>
      </c>
      <c r="U19" s="17">
        <v>6</v>
      </c>
      <c r="V19" s="13">
        <f>RANK(U19,U:U,1)</f>
        <v>5</v>
      </c>
      <c r="W19" s="18">
        <f t="shared" si="6"/>
        <v>93</v>
      </c>
      <c r="X19" s="29">
        <v>14</v>
      </c>
    </row>
    <row r="20" spans="1:24" s="3" customFormat="1" ht="37.5" customHeight="1" x14ac:dyDescent="0.25">
      <c r="A20" s="40" t="s">
        <v>19</v>
      </c>
      <c r="B20" s="11">
        <v>12719</v>
      </c>
      <c r="C20" s="11">
        <v>1507</v>
      </c>
      <c r="D20" s="12">
        <f t="shared" si="0"/>
        <v>0.11848415755955657</v>
      </c>
      <c r="E20" s="13">
        <f>RANK(D20,D:D,1)</f>
        <v>1</v>
      </c>
      <c r="F20" s="11">
        <v>129</v>
      </c>
      <c r="G20" s="12">
        <f t="shared" si="1"/>
        <v>8.5600530856005302E-2</v>
      </c>
      <c r="H20" s="13">
        <f>RANK(G20,G:G,1)</f>
        <v>14</v>
      </c>
      <c r="I20" s="12">
        <f t="shared" si="2"/>
        <v>1.0142306785124617E-2</v>
      </c>
      <c r="J20" s="13">
        <f>RANK(I20,I:I,1)</f>
        <v>6</v>
      </c>
      <c r="K20" s="11">
        <v>52</v>
      </c>
      <c r="L20" s="12">
        <f t="shared" si="3"/>
        <v>4.0883717273370547E-3</v>
      </c>
      <c r="M20" s="14">
        <f>RANK(L20,L:L,1)</f>
        <v>24</v>
      </c>
      <c r="N20" s="12">
        <f t="shared" si="4"/>
        <v>0.40310077519379844</v>
      </c>
      <c r="O20" s="14">
        <v>23</v>
      </c>
      <c r="P20" s="15">
        <v>1.25</v>
      </c>
      <c r="Q20" s="11">
        <f t="shared" si="5"/>
        <v>10176</v>
      </c>
      <c r="R20" s="12">
        <f>Q20/SUM(Q$2:Q$24)</f>
        <v>4.3336427981295833E-2</v>
      </c>
      <c r="S20" s="16">
        <f>IF(Q20/SUM(Q$2:Q$24)=0,1,Q20/SUM(Q$2:Q$24))</f>
        <v>4.3336427981295833E-2</v>
      </c>
      <c r="T20" s="14">
        <f>IF(S20=1,0,RANK(S20,S:S,0))</f>
        <v>19</v>
      </c>
      <c r="U20" s="17">
        <v>3</v>
      </c>
      <c r="V20" s="13">
        <f>RANK(U20,U:U,1)</f>
        <v>3</v>
      </c>
      <c r="W20" s="18">
        <f t="shared" si="6"/>
        <v>90</v>
      </c>
      <c r="X20" s="29">
        <v>15</v>
      </c>
    </row>
    <row r="21" spans="1:24" s="3" customFormat="1" ht="37.5" customHeight="1" x14ac:dyDescent="0.25">
      <c r="A21" s="40" t="s">
        <v>31</v>
      </c>
      <c r="B21" s="11">
        <v>22600</v>
      </c>
      <c r="C21" s="11">
        <v>4375</v>
      </c>
      <c r="D21" s="12">
        <f t="shared" si="0"/>
        <v>0.19358407079646017</v>
      </c>
      <c r="E21" s="13">
        <f>RANK(D21,D:D,1)</f>
        <v>16</v>
      </c>
      <c r="F21" s="11">
        <v>399</v>
      </c>
      <c r="G21" s="12">
        <f t="shared" si="1"/>
        <v>9.1200000000000003E-2</v>
      </c>
      <c r="H21" s="13">
        <f>RANK(G21,G:G,1)</f>
        <v>16</v>
      </c>
      <c r="I21" s="12">
        <f t="shared" si="2"/>
        <v>1.7654867256637168E-2</v>
      </c>
      <c r="J21" s="13">
        <f>RANK(I21,I:I,1)</f>
        <v>19</v>
      </c>
      <c r="K21" s="11">
        <v>40</v>
      </c>
      <c r="L21" s="12">
        <f t="shared" si="3"/>
        <v>1.7699115044247787E-3</v>
      </c>
      <c r="M21" s="14">
        <f>RANK(L21,L:L,1)</f>
        <v>8</v>
      </c>
      <c r="N21" s="12">
        <f t="shared" si="4"/>
        <v>0.10025062656641603</v>
      </c>
      <c r="O21" s="14">
        <v>7</v>
      </c>
      <c r="P21" s="15">
        <v>2</v>
      </c>
      <c r="Q21" s="11">
        <f t="shared" si="5"/>
        <v>11300</v>
      </c>
      <c r="R21" s="12">
        <f>Q21/SUM(Q$2:Q$24)</f>
        <v>4.8123195380173241E-2</v>
      </c>
      <c r="S21" s="16">
        <f>IF(Q21/SUM(Q$2:Q$24)=0,1,Q21/SUM(Q$2:Q$24))</f>
        <v>4.8123195380173241E-2</v>
      </c>
      <c r="T21" s="14">
        <f>IF(S21=1,0,RANK(S21,S:S,0))</f>
        <v>14</v>
      </c>
      <c r="U21" s="17">
        <v>7</v>
      </c>
      <c r="V21" s="13">
        <f>RANK(U21,U:U,1)</f>
        <v>6</v>
      </c>
      <c r="W21" s="18">
        <f t="shared" si="6"/>
        <v>86</v>
      </c>
      <c r="X21" s="29">
        <v>16</v>
      </c>
    </row>
    <row r="22" spans="1:24" s="3" customFormat="1" ht="37.5" customHeight="1" x14ac:dyDescent="0.25">
      <c r="A22" s="40" t="s">
        <v>21</v>
      </c>
      <c r="B22" s="11">
        <v>59537</v>
      </c>
      <c r="C22" s="11">
        <v>8853</v>
      </c>
      <c r="D22" s="12">
        <f t="shared" si="0"/>
        <v>0.14869744864538018</v>
      </c>
      <c r="E22" s="13">
        <f>RANK(D22,D:D,1)</f>
        <v>5</v>
      </c>
      <c r="F22" s="11">
        <v>361</v>
      </c>
      <c r="G22" s="12">
        <f t="shared" si="1"/>
        <v>4.077713769343725E-2</v>
      </c>
      <c r="H22" s="13">
        <f>RANK(G22,G:G,1)</f>
        <v>4</v>
      </c>
      <c r="I22" s="12">
        <f t="shared" si="2"/>
        <v>6.0634563380754826E-3</v>
      </c>
      <c r="J22" s="13">
        <f>RANK(I22,I:I,1)</f>
        <v>4</v>
      </c>
      <c r="K22" s="11">
        <v>221</v>
      </c>
      <c r="L22" s="12">
        <f t="shared" si="3"/>
        <v>3.7119774258024423E-3</v>
      </c>
      <c r="M22" s="14">
        <f>RANK(L22,L:L,1)</f>
        <v>20</v>
      </c>
      <c r="N22" s="12">
        <f t="shared" si="4"/>
        <v>0.61218836565096957</v>
      </c>
      <c r="O22" s="14">
        <v>25</v>
      </c>
      <c r="P22" s="15">
        <v>3</v>
      </c>
      <c r="Q22" s="11">
        <f t="shared" si="5"/>
        <v>19846</v>
      </c>
      <c r="R22" s="12">
        <f>Q22/SUM(Q$2:Q$24)</f>
        <v>8.4517958895125506E-2</v>
      </c>
      <c r="S22" s="16">
        <f>IF(Q22/SUM(Q$2:Q$24)=0,1,Q22/SUM(Q$2:Q$24))</f>
        <v>8.4517958895125506E-2</v>
      </c>
      <c r="T22" s="14">
        <f>IF(S22=1,0,RANK(S22,S:S,0))</f>
        <v>2</v>
      </c>
      <c r="U22" s="17">
        <v>55</v>
      </c>
      <c r="V22" s="13">
        <f>RANK(U22,U:U,1)</f>
        <v>24</v>
      </c>
      <c r="W22" s="18">
        <f t="shared" si="6"/>
        <v>84</v>
      </c>
      <c r="X22" s="29">
        <v>17</v>
      </c>
    </row>
    <row r="23" spans="1:24" s="3" customFormat="1" ht="37.5" customHeight="1" x14ac:dyDescent="0.25">
      <c r="A23" s="40" t="s">
        <v>33</v>
      </c>
      <c r="B23" s="11">
        <v>11481</v>
      </c>
      <c r="C23" s="11">
        <v>1763</v>
      </c>
      <c r="D23" s="12">
        <f t="shared" si="0"/>
        <v>0.15355805243445692</v>
      </c>
      <c r="E23" s="13">
        <f>RANK(D23,D:D,1)</f>
        <v>6</v>
      </c>
      <c r="F23" s="11">
        <v>169</v>
      </c>
      <c r="G23" s="12">
        <f t="shared" si="1"/>
        <v>9.5859330686330124E-2</v>
      </c>
      <c r="H23" s="13">
        <f>RANK(G23,G:G,1)</f>
        <v>18</v>
      </c>
      <c r="I23" s="12">
        <f t="shared" si="2"/>
        <v>1.4719972127863426E-2</v>
      </c>
      <c r="J23" s="13">
        <f>RANK(I23,I:I,1)</f>
        <v>14</v>
      </c>
      <c r="K23" s="11">
        <v>13</v>
      </c>
      <c r="L23" s="12">
        <f t="shared" si="3"/>
        <v>1.1323055482971866E-3</v>
      </c>
      <c r="M23" s="14">
        <f>RANK(L23,L:L,1)</f>
        <v>4</v>
      </c>
      <c r="N23" s="12">
        <f t="shared" si="4"/>
        <v>7.6923076923076927E-2</v>
      </c>
      <c r="O23" s="14">
        <v>5</v>
      </c>
      <c r="P23" s="15">
        <v>1</v>
      </c>
      <c r="Q23" s="11">
        <f t="shared" si="5"/>
        <v>11481</v>
      </c>
      <c r="R23" s="12">
        <f>Q23/SUM(Q$2:Q$24)</f>
        <v>4.8894018244227344E-2</v>
      </c>
      <c r="S23" s="16">
        <f>IF(Q23/SUM(Q$2:Q$24)=0,1,Q23/SUM(Q$2:Q$24))</f>
        <v>4.8894018244227344E-2</v>
      </c>
      <c r="T23" s="14">
        <f>IF(S23=1,0,RANK(S23,S:S,0))</f>
        <v>13</v>
      </c>
      <c r="U23" s="17">
        <v>41</v>
      </c>
      <c r="V23" s="13">
        <f>RANK(U23,U:U,1)</f>
        <v>21</v>
      </c>
      <c r="W23" s="18">
        <f t="shared" si="6"/>
        <v>81</v>
      </c>
      <c r="X23" s="29">
        <v>18</v>
      </c>
    </row>
    <row r="24" spans="1:24" s="3" customFormat="1" ht="37.5" customHeight="1" x14ac:dyDescent="0.25">
      <c r="A24" s="40" t="s">
        <v>37</v>
      </c>
      <c r="B24" s="11">
        <v>10228</v>
      </c>
      <c r="C24" s="11">
        <v>1617</v>
      </c>
      <c r="D24" s="12">
        <f t="shared" si="0"/>
        <v>0.15809542432538132</v>
      </c>
      <c r="E24" s="13">
        <f>RANK(D24,D:D,1)</f>
        <v>8</v>
      </c>
      <c r="F24" s="11">
        <v>141</v>
      </c>
      <c r="G24" s="12">
        <f t="shared" si="1"/>
        <v>8.7198515769944335E-2</v>
      </c>
      <c r="H24" s="13">
        <f>RANK(G24,G:G,1)</f>
        <v>15</v>
      </c>
      <c r="I24" s="12">
        <f t="shared" si="2"/>
        <v>1.3785686351192804E-2</v>
      </c>
      <c r="J24" s="13">
        <f>RANK(I24,I:I,1)</f>
        <v>11</v>
      </c>
      <c r="K24" s="11">
        <v>23</v>
      </c>
      <c r="L24" s="12">
        <f t="shared" si="3"/>
        <v>2.2487289792725851E-3</v>
      </c>
      <c r="M24" s="14">
        <f>RANK(L24,L:L,1)</f>
        <v>11</v>
      </c>
      <c r="N24" s="12">
        <f t="shared" si="4"/>
        <v>0.16312056737588654</v>
      </c>
      <c r="O24" s="14">
        <v>13</v>
      </c>
      <c r="P24" s="15">
        <v>1</v>
      </c>
      <c r="Q24" s="11">
        <f t="shared" si="5"/>
        <v>10228</v>
      </c>
      <c r="R24" s="12">
        <f>Q24/SUM(Q$2:Q$24)</f>
        <v>4.3557879853841762E-2</v>
      </c>
      <c r="S24" s="16">
        <f>IF(Q24/SUM(Q$2:Q$24)=0,1,Q24/SUM(Q$2:Q$24))</f>
        <v>4.3557879853841762E-2</v>
      </c>
      <c r="T24" s="14">
        <f>IF(S24=1,0,RANK(S24,S:S,0))</f>
        <v>18</v>
      </c>
      <c r="U24" s="17">
        <v>5</v>
      </c>
      <c r="V24" s="13">
        <f>RANK(U24,U:U,1)</f>
        <v>4</v>
      </c>
      <c r="W24" s="18">
        <f t="shared" si="6"/>
        <v>80</v>
      </c>
      <c r="X24" s="29">
        <v>19</v>
      </c>
    </row>
    <row r="25" spans="1:24" s="3" customFormat="1" ht="37.5" customHeight="1" x14ac:dyDescent="0.25">
      <c r="A25" s="40" t="s">
        <v>20</v>
      </c>
      <c r="B25" s="11">
        <v>13215</v>
      </c>
      <c r="C25" s="11">
        <v>2078</v>
      </c>
      <c r="D25" s="12">
        <f t="shared" si="0"/>
        <v>0.15724555429436246</v>
      </c>
      <c r="E25" s="13">
        <f>RANK(D25,D:D,1)</f>
        <v>7</v>
      </c>
      <c r="F25" s="11">
        <v>213</v>
      </c>
      <c r="G25" s="12">
        <f t="shared" si="1"/>
        <v>0.10250240615976901</v>
      </c>
      <c r="H25" s="13">
        <f>RANK(G25,G:G,1)</f>
        <v>22</v>
      </c>
      <c r="I25" s="12">
        <f t="shared" si="2"/>
        <v>1.611804767309875E-2</v>
      </c>
      <c r="J25" s="13">
        <f>RANK(I25,I:I,1)</f>
        <v>18</v>
      </c>
      <c r="K25" s="11">
        <v>2</v>
      </c>
      <c r="L25" s="12">
        <f t="shared" si="3"/>
        <v>1.5134317063942489E-4</v>
      </c>
      <c r="M25" s="14">
        <f>RANK(L25,L:L,1)</f>
        <v>1</v>
      </c>
      <c r="N25" s="12">
        <f t="shared" si="4"/>
        <v>9.3896713615023476E-3</v>
      </c>
      <c r="O25" s="14">
        <v>1</v>
      </c>
      <c r="P25" s="15">
        <v>1</v>
      </c>
      <c r="Q25" s="11">
        <f t="shared" si="5"/>
        <v>13215</v>
      </c>
      <c r="R25" s="12">
        <f>Q25/SUM(Q$2:Q$24)</f>
        <v>5.6278586455662777E-2</v>
      </c>
      <c r="S25" s="16">
        <f>IF(Q25/SUM(Q$2:Q$24)=0,1,Q25/SUM(Q$2:Q$24))</f>
        <v>5.6278586455662777E-2</v>
      </c>
      <c r="T25" s="14">
        <f>IF(S25=1,0,RANK(S25,S:S,0))</f>
        <v>10</v>
      </c>
      <c r="U25" s="17">
        <v>23</v>
      </c>
      <c r="V25" s="13">
        <f>RANK(U25,U:U,1)</f>
        <v>19</v>
      </c>
      <c r="W25" s="18">
        <f t="shared" si="6"/>
        <v>78</v>
      </c>
      <c r="X25" s="29">
        <v>20</v>
      </c>
    </row>
    <row r="26" spans="1:24" s="3" customFormat="1" ht="37.5" customHeight="1" x14ac:dyDescent="0.25">
      <c r="A26" s="41" t="s">
        <v>12</v>
      </c>
      <c r="B26" s="11">
        <v>9002</v>
      </c>
      <c r="C26" s="11">
        <v>1780</v>
      </c>
      <c r="D26" s="12">
        <f t="shared" si="0"/>
        <v>0.19773383692512775</v>
      </c>
      <c r="E26" s="13">
        <f>RANK(D26,D:D,1)</f>
        <v>19</v>
      </c>
      <c r="F26" s="11">
        <v>130</v>
      </c>
      <c r="G26" s="12">
        <f t="shared" si="1"/>
        <v>7.3033707865168537E-2</v>
      </c>
      <c r="H26" s="13">
        <f>RANK(G26,G:G,1)</f>
        <v>12</v>
      </c>
      <c r="I26" s="12">
        <f t="shared" si="2"/>
        <v>1.4441235281048655E-2</v>
      </c>
      <c r="J26" s="13">
        <f>RANK(I26,I:I,1)</f>
        <v>13</v>
      </c>
      <c r="K26" s="11">
        <v>5</v>
      </c>
      <c r="L26" s="12">
        <f t="shared" si="3"/>
        <v>5.5543212619417904E-4</v>
      </c>
      <c r="M26" s="14">
        <f>RANK(L26,L:L,1)</f>
        <v>2</v>
      </c>
      <c r="N26" s="12">
        <f t="shared" si="4"/>
        <v>3.8461538461538464E-2</v>
      </c>
      <c r="O26" s="14">
        <v>2</v>
      </c>
      <c r="P26" s="15">
        <v>1</v>
      </c>
      <c r="Q26" s="11">
        <f t="shared" si="5"/>
        <v>9002</v>
      </c>
      <c r="R26" s="12">
        <f>Q26/SUM(Q$2:Q$24)</f>
        <v>3.8336726089585799E-2</v>
      </c>
      <c r="S26" s="16">
        <f>IF(Q26/SUM(Q$2:Q$24)=0,1,Q26/SUM(Q$2:Q$24))</f>
        <v>3.8336726089585799E-2</v>
      </c>
      <c r="T26" s="14">
        <f>IF(S26=1,0,RANK(S26,S:S,0))</f>
        <v>22</v>
      </c>
      <c r="U26" s="17">
        <v>7</v>
      </c>
      <c r="V26" s="13">
        <f>RANK(U26,U:U,1)</f>
        <v>6</v>
      </c>
      <c r="W26" s="18">
        <f t="shared" si="6"/>
        <v>76</v>
      </c>
      <c r="X26" s="29">
        <v>21</v>
      </c>
    </row>
    <row r="27" spans="1:24" s="3" customFormat="1" ht="37.5" customHeight="1" x14ac:dyDescent="0.25">
      <c r="A27" s="40" t="s">
        <v>36</v>
      </c>
      <c r="B27" s="11">
        <v>4520</v>
      </c>
      <c r="C27" s="11">
        <v>823</v>
      </c>
      <c r="D27" s="12">
        <f t="shared" si="0"/>
        <v>0.1820796460176991</v>
      </c>
      <c r="E27" s="13">
        <f>RANK(D27,D:D,1)</f>
        <v>13</v>
      </c>
      <c r="F27" s="11">
        <v>23</v>
      </c>
      <c r="G27" s="12">
        <f t="shared" si="1"/>
        <v>2.7946537059538274E-2</v>
      </c>
      <c r="H27" s="13">
        <f>RANK(G27,G:G,1)</f>
        <v>3</v>
      </c>
      <c r="I27" s="12">
        <f t="shared" si="2"/>
        <v>5.0884955752212389E-3</v>
      </c>
      <c r="J27" s="13">
        <f>RANK(I27,I:I,1)</f>
        <v>3</v>
      </c>
      <c r="K27" s="11">
        <v>10</v>
      </c>
      <c r="L27" s="12">
        <f t="shared" si="3"/>
        <v>2.2123893805309734E-3</v>
      </c>
      <c r="M27" s="14">
        <f>RANK(L27,L:L,1)</f>
        <v>10</v>
      </c>
      <c r="N27" s="12">
        <f t="shared" si="4"/>
        <v>0.43478260869565216</v>
      </c>
      <c r="O27" s="14">
        <v>24</v>
      </c>
      <c r="P27" s="15">
        <v>0.5</v>
      </c>
      <c r="Q27" s="11">
        <f t="shared" si="5"/>
        <v>9040</v>
      </c>
      <c r="R27" s="12">
        <f>Q27/SUM(Q$2:Q$24)</f>
        <v>3.8498556304138593E-2</v>
      </c>
      <c r="S27" s="16">
        <f>IF(Q27/SUM(Q$2:Q$24)=0,1,Q27/SUM(Q$2:Q$24))</f>
        <v>3.8498556304138593E-2</v>
      </c>
      <c r="T27" s="14">
        <f>IF(S27=1,0,RANK(S27,S:S,0))</f>
        <v>21</v>
      </c>
      <c r="U27" s="17">
        <v>0</v>
      </c>
      <c r="V27" s="13">
        <v>0</v>
      </c>
      <c r="W27" s="18">
        <f t="shared" si="6"/>
        <v>74</v>
      </c>
      <c r="X27" s="29">
        <v>22</v>
      </c>
    </row>
    <row r="28" spans="1:24" s="3" customFormat="1" ht="37.5" customHeight="1" x14ac:dyDescent="0.25">
      <c r="A28" s="40" t="s">
        <v>27</v>
      </c>
      <c r="B28" s="11">
        <v>19280</v>
      </c>
      <c r="C28" s="11">
        <v>2686</v>
      </c>
      <c r="D28" s="12">
        <f t="shared" si="0"/>
        <v>0.13931535269709544</v>
      </c>
      <c r="E28" s="13">
        <f>RANK(D28,D:D,1)</f>
        <v>4</v>
      </c>
      <c r="F28" s="11">
        <v>219</v>
      </c>
      <c r="G28" s="12">
        <f t="shared" si="1"/>
        <v>8.1533879374534629E-2</v>
      </c>
      <c r="H28" s="13">
        <f>RANK(G28,G:G,1)</f>
        <v>13</v>
      </c>
      <c r="I28" s="12">
        <f t="shared" si="2"/>
        <v>1.1358921161825726E-2</v>
      </c>
      <c r="J28" s="13">
        <f>RANK(I28,I:I,1)</f>
        <v>7</v>
      </c>
      <c r="K28" s="11">
        <v>71</v>
      </c>
      <c r="L28" s="12">
        <f t="shared" si="3"/>
        <v>3.6825726141078837E-3</v>
      </c>
      <c r="M28" s="14">
        <f>RANK(L28,L:L,1)</f>
        <v>19</v>
      </c>
      <c r="N28" s="12">
        <f t="shared" si="4"/>
        <v>0.32420091324200911</v>
      </c>
      <c r="O28" s="14">
        <v>20</v>
      </c>
      <c r="P28" s="15">
        <v>1</v>
      </c>
      <c r="Q28" s="11">
        <f t="shared" si="5"/>
        <v>19280</v>
      </c>
      <c r="R28" s="12">
        <f>Q28/SUM(Q$2:Q$24)</f>
        <v>8.2107540436260187E-2</v>
      </c>
      <c r="S28" s="16">
        <f>IF(Q28/SUM(Q$2:Q$24)=0,1,Q28/SUM(Q$2:Q$24))</f>
        <v>8.2107540436260187E-2</v>
      </c>
      <c r="T28" s="14">
        <f>IF(S28=1,0,RANK(S28,S:S,0))</f>
        <v>3</v>
      </c>
      <c r="U28" s="17">
        <v>7</v>
      </c>
      <c r="V28" s="13">
        <f>RANK(U28,U:U,1)</f>
        <v>6</v>
      </c>
      <c r="W28" s="18">
        <f t="shared" si="6"/>
        <v>72</v>
      </c>
      <c r="X28" s="29">
        <v>23</v>
      </c>
    </row>
    <row r="29" spans="1:24" s="3" customFormat="1" ht="37.5" customHeight="1" x14ac:dyDescent="0.25">
      <c r="A29" s="40" t="s">
        <v>34</v>
      </c>
      <c r="B29" s="11">
        <v>9177</v>
      </c>
      <c r="C29" s="11">
        <v>1587</v>
      </c>
      <c r="D29" s="12">
        <f t="shared" si="0"/>
        <v>0.17293233082706766</v>
      </c>
      <c r="E29" s="13">
        <f>RANK(D29,D:D,1)</f>
        <v>10</v>
      </c>
      <c r="F29" s="11">
        <v>40</v>
      </c>
      <c r="G29" s="12">
        <f t="shared" si="1"/>
        <v>2.5204788909892879E-2</v>
      </c>
      <c r="H29" s="13">
        <f>RANK(G29,G:G,1)</f>
        <v>2</v>
      </c>
      <c r="I29" s="12">
        <f t="shared" si="2"/>
        <v>4.3587228941920015E-3</v>
      </c>
      <c r="J29" s="13">
        <f>RANK(I29,I:I,1)</f>
        <v>2</v>
      </c>
      <c r="K29" s="11">
        <v>16</v>
      </c>
      <c r="L29" s="12">
        <f t="shared" si="3"/>
        <v>1.7434891576768006E-3</v>
      </c>
      <c r="M29" s="14">
        <f>RANK(L29,L:L,1)</f>
        <v>7</v>
      </c>
      <c r="N29" s="12">
        <f t="shared" si="4"/>
        <v>0.4</v>
      </c>
      <c r="O29" s="14">
        <v>22</v>
      </c>
      <c r="P29" s="15">
        <v>1</v>
      </c>
      <c r="Q29" s="11">
        <f t="shared" si="5"/>
        <v>9177</v>
      </c>
      <c r="R29" s="12">
        <f>Q29/SUM(Q$2:Q$24)</f>
        <v>3.9081996814499989E-2</v>
      </c>
      <c r="S29" s="16">
        <f>IF(Q29/SUM(Q$2:Q$24)=0,1,Q29/SUM(Q$2:Q$24))</f>
        <v>3.9081996814499989E-2</v>
      </c>
      <c r="T29" s="14">
        <f>IF(S29=1,0,RANK(S29,S:S,0))</f>
        <v>20</v>
      </c>
      <c r="U29" s="17">
        <v>7</v>
      </c>
      <c r="V29" s="13">
        <f>RANK(U29,U:U,1)</f>
        <v>6</v>
      </c>
      <c r="W29" s="18">
        <f t="shared" si="6"/>
        <v>69</v>
      </c>
      <c r="X29" s="29">
        <v>24</v>
      </c>
    </row>
    <row r="30" spans="1:24" s="3" customFormat="1" ht="37.5" customHeight="1" x14ac:dyDescent="0.25">
      <c r="A30" s="40" t="s">
        <v>30</v>
      </c>
      <c r="B30" s="11">
        <v>69463</v>
      </c>
      <c r="C30" s="11">
        <v>9013</v>
      </c>
      <c r="D30" s="12">
        <f t="shared" si="0"/>
        <v>0.12975253012395088</v>
      </c>
      <c r="E30" s="13">
        <f>RANK(D30,D:D,1)</f>
        <v>3</v>
      </c>
      <c r="F30" s="11">
        <v>446</v>
      </c>
      <c r="G30" s="12">
        <f t="shared" si="1"/>
        <v>4.948407855320093E-2</v>
      </c>
      <c r="H30" s="13">
        <f>RANK(G30,G:G,1)</f>
        <v>5</v>
      </c>
      <c r="I30" s="12">
        <f t="shared" si="2"/>
        <v>6.4206843931301555E-3</v>
      </c>
      <c r="J30" s="13">
        <f>RANK(I30,I:I,1)</f>
        <v>5</v>
      </c>
      <c r="K30" s="11">
        <v>65</v>
      </c>
      <c r="L30" s="12">
        <f t="shared" si="3"/>
        <v>9.3574996760865492E-4</v>
      </c>
      <c r="M30" s="14">
        <f>RANK(L30,L:L,1)</f>
        <v>3</v>
      </c>
      <c r="N30" s="12">
        <f t="shared" si="4"/>
        <v>0.14573991031390135</v>
      </c>
      <c r="O30" s="14">
        <v>10</v>
      </c>
      <c r="P30" s="15">
        <v>4</v>
      </c>
      <c r="Q30" s="11">
        <f t="shared" si="5"/>
        <v>17366</v>
      </c>
      <c r="R30" s="12">
        <f>Q30/SUM(Q$2:Q$24)</f>
        <v>7.3956408050627309E-2</v>
      </c>
      <c r="S30" s="16">
        <f>IF(Q30/SUM(Q$2:Q$24)=0,1,Q30/SUM(Q$2:Q$24))</f>
        <v>7.3956408050627309E-2</v>
      </c>
      <c r="T30" s="14">
        <f>IF(S30=1,0,RANK(S30,S:S,0))</f>
        <v>5</v>
      </c>
      <c r="U30" s="17">
        <v>53</v>
      </c>
      <c r="V30" s="13">
        <f>RANK(U30,U:U,1)</f>
        <v>23</v>
      </c>
      <c r="W30" s="18">
        <f t="shared" si="6"/>
        <v>54</v>
      </c>
      <c r="X30" s="29">
        <v>25</v>
      </c>
    </row>
    <row r="31" spans="1:24" s="3" customFormat="1" ht="37.5" customHeight="1" x14ac:dyDescent="0.25">
      <c r="A31" s="40" t="s">
        <v>17</v>
      </c>
      <c r="B31" s="11">
        <v>17219</v>
      </c>
      <c r="C31" s="11">
        <v>2158</v>
      </c>
      <c r="D31" s="12">
        <f t="shared" si="0"/>
        <v>0.1253266740228817</v>
      </c>
      <c r="E31" s="13">
        <f>RANK(D31,D:D,1)</f>
        <v>2</v>
      </c>
      <c r="F31" s="11">
        <v>41</v>
      </c>
      <c r="G31" s="12">
        <f t="shared" si="1"/>
        <v>1.8999073215940687E-2</v>
      </c>
      <c r="H31" s="13">
        <f>RANK(G31,G:G,1)</f>
        <v>1</v>
      </c>
      <c r="I31" s="12">
        <f t="shared" si="2"/>
        <v>2.3810906556710611E-3</v>
      </c>
      <c r="J31" s="13">
        <f>RANK(I31,I:I,1)</f>
        <v>1</v>
      </c>
      <c r="K31" s="11">
        <v>27</v>
      </c>
      <c r="L31" s="12">
        <f t="shared" si="3"/>
        <v>1.5680353098321621E-3</v>
      </c>
      <c r="M31" s="14">
        <f>RANK(L31,L:L,1)</f>
        <v>5</v>
      </c>
      <c r="N31" s="12">
        <f t="shared" si="4"/>
        <v>0.65853658536585369</v>
      </c>
      <c r="O31" s="14">
        <v>26</v>
      </c>
      <c r="P31" s="15">
        <v>0</v>
      </c>
      <c r="Q31" s="11">
        <f t="shared" si="5"/>
        <v>0</v>
      </c>
      <c r="R31" s="12">
        <f>Q31/SUM(Q$2:Q$24)</f>
        <v>0</v>
      </c>
      <c r="S31" s="16">
        <f>IF(Q31/SUM(Q$2:Q$24)=0,1,Q31/SUM(Q$2:Q$24))</f>
        <v>1</v>
      </c>
      <c r="T31" s="14">
        <f>IF(S31=1,0,RANK(S31,S:S,0))</f>
        <v>0</v>
      </c>
      <c r="U31" s="17">
        <v>10</v>
      </c>
      <c r="V31" s="13">
        <f>RANK(U31,U:U,1)</f>
        <v>12</v>
      </c>
      <c r="W31" s="18">
        <f t="shared" si="6"/>
        <v>47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55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10:X35">
    <sortCondition descending="1" ref="W10:W35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 кв 2022 год </vt:lpstr>
      <vt:lpstr>'за 2 кв 2022 год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Коренева С.В.</cp:lastModifiedBy>
  <cp:lastPrinted>2022-02-11T05:37:24Z</cp:lastPrinted>
  <dcterms:created xsi:type="dcterms:W3CDTF">2018-01-31T13:19:11Z</dcterms:created>
  <dcterms:modified xsi:type="dcterms:W3CDTF">2022-08-26T09:29:23Z</dcterms:modified>
</cp:coreProperties>
</file>