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ersonal\ChugunovaIV.OSDUSHOR1\Desktop\ОТЧЕТЫ\РЕЙТИНГИ\2022\"/>
    </mc:Choice>
  </mc:AlternateContent>
  <bookViews>
    <workbookView xWindow="0" yWindow="0" windowWidth="20490" windowHeight="7155"/>
  </bookViews>
  <sheets>
    <sheet name="за 1 кв 2022 год " sheetId="10" r:id="rId1"/>
    <sheet name="Лист1" sheetId="11" r:id="rId2"/>
  </sheets>
  <definedNames>
    <definedName name="_xlnm._FilterDatabase" localSheetId="0" hidden="1">'за 1 кв 2022 год '!$A$8:$W$34</definedName>
    <definedName name="_xlnm.Print_Area" localSheetId="0">'за 1 кв 2022 год '!$A$1:$X$41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1" l="1"/>
  <c r="G1" i="11"/>
  <c r="I1" i="11"/>
  <c r="L1" i="11"/>
  <c r="N1" i="11"/>
  <c r="Q1" i="11"/>
  <c r="D2" i="11"/>
  <c r="G2" i="11"/>
  <c r="I2" i="11"/>
  <c r="L2" i="11"/>
  <c r="N2" i="11"/>
  <c r="Q2" i="11"/>
  <c r="D3" i="11"/>
  <c r="G3" i="11"/>
  <c r="I3" i="11"/>
  <c r="L3" i="11"/>
  <c r="N3" i="11"/>
  <c r="Q3" i="11"/>
  <c r="D4" i="11"/>
  <c r="G4" i="11"/>
  <c r="I4" i="11"/>
  <c r="L4" i="11"/>
  <c r="N4" i="11"/>
  <c r="Q4" i="11"/>
  <c r="D5" i="11"/>
  <c r="G5" i="11"/>
  <c r="I5" i="11"/>
  <c r="L5" i="11"/>
  <c r="N5" i="11"/>
  <c r="Q5" i="11"/>
  <c r="D6" i="11"/>
  <c r="G6" i="11"/>
  <c r="I6" i="11"/>
  <c r="L6" i="11"/>
  <c r="N6" i="11"/>
  <c r="Q6" i="11"/>
  <c r="D7" i="11"/>
  <c r="G7" i="11"/>
  <c r="I7" i="11"/>
  <c r="L7" i="11"/>
  <c r="N7" i="11"/>
  <c r="Q7" i="11"/>
  <c r="D8" i="11"/>
  <c r="G8" i="11"/>
  <c r="I8" i="11"/>
  <c r="L8" i="11"/>
  <c r="N8" i="11"/>
  <c r="Q8" i="11"/>
  <c r="D9" i="11"/>
  <c r="G9" i="11"/>
  <c r="I9" i="11"/>
  <c r="L9" i="11"/>
  <c r="N9" i="11"/>
  <c r="Q9" i="11"/>
  <c r="D10" i="11"/>
  <c r="G10" i="11"/>
  <c r="I10" i="11"/>
  <c r="L10" i="11"/>
  <c r="N10" i="11"/>
  <c r="Q10" i="11"/>
  <c r="D11" i="11"/>
  <c r="G11" i="11"/>
  <c r="I11" i="11"/>
  <c r="L11" i="11"/>
  <c r="N11" i="11"/>
  <c r="Q11" i="11"/>
  <c r="D12" i="11"/>
  <c r="G12" i="11"/>
  <c r="I12" i="11"/>
  <c r="J12" i="11"/>
  <c r="L12" i="11"/>
  <c r="M12" i="11"/>
  <c r="N12" i="11"/>
  <c r="Q12" i="11"/>
  <c r="D13" i="11"/>
  <c r="E13" i="11"/>
  <c r="G13" i="11"/>
  <c r="H13" i="11"/>
  <c r="I13" i="11"/>
  <c r="J13" i="11"/>
  <c r="L13" i="11"/>
  <c r="M13" i="11"/>
  <c r="N13" i="11"/>
  <c r="Q13" i="11"/>
  <c r="D14" i="11"/>
  <c r="E14" i="11"/>
  <c r="G14" i="11"/>
  <c r="H14" i="11"/>
  <c r="I14" i="11"/>
  <c r="J14" i="11"/>
  <c r="L14" i="11"/>
  <c r="M14" i="11"/>
  <c r="N14" i="11"/>
  <c r="Q14" i="11"/>
  <c r="D15" i="11"/>
  <c r="E15" i="11"/>
  <c r="G15" i="11"/>
  <c r="H15" i="11"/>
  <c r="I15" i="11"/>
  <c r="J15" i="11"/>
  <c r="L15" i="11"/>
  <c r="M15" i="11"/>
  <c r="N15" i="11"/>
  <c r="Q15" i="11"/>
  <c r="D16" i="11"/>
  <c r="E16" i="11"/>
  <c r="G16" i="11"/>
  <c r="H16" i="11"/>
  <c r="I16" i="11"/>
  <c r="J16" i="11"/>
  <c r="L16" i="11"/>
  <c r="M16" i="11"/>
  <c r="N16" i="11"/>
  <c r="Q16" i="11"/>
  <c r="D17" i="11"/>
  <c r="E17" i="11"/>
  <c r="G17" i="11"/>
  <c r="H17" i="11"/>
  <c r="I17" i="11"/>
  <c r="J17" i="11"/>
  <c r="L17" i="11"/>
  <c r="M17" i="11"/>
  <c r="N17" i="11"/>
  <c r="Q17" i="11"/>
  <c r="D18" i="11"/>
  <c r="E18" i="11"/>
  <c r="G18" i="11"/>
  <c r="H18" i="11"/>
  <c r="I18" i="11"/>
  <c r="J18" i="11"/>
  <c r="L18" i="11"/>
  <c r="M18" i="11"/>
  <c r="N18" i="11"/>
  <c r="Q18" i="11"/>
  <c r="D19" i="11"/>
  <c r="E19" i="11"/>
  <c r="G19" i="11"/>
  <c r="H19" i="11"/>
  <c r="I19" i="11"/>
  <c r="J19" i="11"/>
  <c r="L19" i="11"/>
  <c r="M19" i="11"/>
  <c r="N19" i="11"/>
  <c r="Q19" i="11"/>
  <c r="D20" i="11"/>
  <c r="E20" i="11"/>
  <c r="G20" i="11"/>
  <c r="H20" i="11"/>
  <c r="I20" i="11"/>
  <c r="J20" i="11"/>
  <c r="L20" i="11"/>
  <c r="M20" i="11"/>
  <c r="N20" i="11"/>
  <c r="Q20" i="11"/>
  <c r="D21" i="11"/>
  <c r="E21" i="11"/>
  <c r="G21" i="11"/>
  <c r="H21" i="11"/>
  <c r="I21" i="11"/>
  <c r="J21" i="11"/>
  <c r="L21" i="11"/>
  <c r="M21" i="11"/>
  <c r="N21" i="11"/>
  <c r="Q21" i="11"/>
  <c r="D22" i="11"/>
  <c r="E22" i="11"/>
  <c r="G22" i="11"/>
  <c r="H22" i="11"/>
  <c r="I22" i="11"/>
  <c r="J22" i="11"/>
  <c r="L22" i="11"/>
  <c r="M22" i="11"/>
  <c r="N22" i="11"/>
  <c r="Q22" i="11"/>
  <c r="D23" i="11"/>
  <c r="E23" i="11"/>
  <c r="G23" i="11"/>
  <c r="H23" i="11"/>
  <c r="I23" i="11"/>
  <c r="J23" i="11"/>
  <c r="L23" i="11"/>
  <c r="M23" i="11"/>
  <c r="N23" i="11"/>
  <c r="Q23" i="11"/>
  <c r="D24" i="11"/>
  <c r="E24" i="11"/>
  <c r="G24" i="11"/>
  <c r="H24" i="11"/>
  <c r="I24" i="11"/>
  <c r="J24" i="11"/>
  <c r="L24" i="11"/>
  <c r="M24" i="11"/>
  <c r="N24" i="11"/>
  <c r="Q24" i="11"/>
  <c r="D25" i="11"/>
  <c r="E25" i="11"/>
  <c r="G25" i="11"/>
  <c r="H25" i="11"/>
  <c r="I25" i="11"/>
  <c r="J25" i="11"/>
  <c r="L25" i="11"/>
  <c r="M25" i="11"/>
  <c r="N25" i="11"/>
  <c r="Q25" i="11"/>
  <c r="D26" i="11"/>
  <c r="E26" i="11"/>
  <c r="G26" i="11"/>
  <c r="H26" i="11"/>
  <c r="I26" i="11"/>
  <c r="J26" i="11"/>
  <c r="L26" i="11"/>
  <c r="M26" i="11"/>
  <c r="N26" i="11"/>
  <c r="Q26" i="11"/>
  <c r="R26" i="11" s="1"/>
  <c r="V1" i="11"/>
  <c r="V2" i="11"/>
  <c r="V3" i="11"/>
  <c r="V4" i="11"/>
  <c r="V5" i="11"/>
  <c r="V6" i="11"/>
  <c r="V7" i="11"/>
  <c r="V8" i="11"/>
  <c r="V9" i="11"/>
  <c r="V10" i="11"/>
  <c r="V11" i="11"/>
  <c r="V12" i="11"/>
  <c r="V13" i="11"/>
  <c r="V14" i="11"/>
  <c r="V15" i="11"/>
  <c r="V16" i="11"/>
  <c r="V17" i="11"/>
  <c r="V18" i="11"/>
  <c r="V19" i="11"/>
  <c r="V20" i="11"/>
  <c r="V21" i="11"/>
  <c r="V22" i="11"/>
  <c r="V23" i="11"/>
  <c r="V24" i="11"/>
  <c r="V25" i="11"/>
  <c r="V26" i="11"/>
  <c r="R25" i="11" l="1"/>
  <c r="R24" i="11"/>
  <c r="R23" i="11"/>
  <c r="R22" i="11"/>
  <c r="R21" i="11"/>
  <c r="R20" i="11"/>
  <c r="R19" i="11"/>
  <c r="R18" i="11"/>
  <c r="R17" i="11"/>
  <c r="R16" i="11"/>
  <c r="R15" i="11"/>
  <c r="R14" i="11"/>
  <c r="R13" i="11"/>
  <c r="R12" i="11"/>
  <c r="R11" i="11"/>
  <c r="R9" i="11"/>
  <c r="R8" i="11"/>
  <c r="M9" i="11"/>
  <c r="H9" i="11"/>
  <c r="R6" i="11"/>
  <c r="M8" i="11"/>
  <c r="H8" i="11"/>
  <c r="R5" i="11"/>
  <c r="M7" i="11"/>
  <c r="H7" i="11"/>
  <c r="R3" i="11"/>
  <c r="M6" i="11"/>
  <c r="H6" i="11"/>
  <c r="R1" i="11"/>
  <c r="M5" i="11"/>
  <c r="H5" i="11"/>
  <c r="M4" i="11"/>
  <c r="H4" i="11"/>
  <c r="M3" i="11"/>
  <c r="H3" i="11"/>
  <c r="M2" i="11"/>
  <c r="H2" i="11"/>
  <c r="M1" i="11"/>
  <c r="H1" i="11"/>
  <c r="H12" i="11"/>
  <c r="E12" i="11"/>
  <c r="M11" i="11"/>
  <c r="J11" i="11"/>
  <c r="H11" i="11"/>
  <c r="E11" i="11"/>
  <c r="M10" i="11"/>
  <c r="J10" i="11"/>
  <c r="H10" i="11"/>
  <c r="E10" i="11"/>
  <c r="J9" i="11"/>
  <c r="E9" i="11"/>
  <c r="J8" i="11"/>
  <c r="E8" i="11"/>
  <c r="J7" i="11"/>
  <c r="E7" i="11"/>
  <c r="J6" i="11"/>
  <c r="E6" i="11"/>
  <c r="J5" i="11"/>
  <c r="E5" i="11"/>
  <c r="J4" i="11"/>
  <c r="E4" i="11"/>
  <c r="J3" i="11"/>
  <c r="E3" i="11"/>
  <c r="J2" i="11"/>
  <c r="E2" i="11"/>
  <c r="J1" i="11"/>
  <c r="E1" i="11"/>
  <c r="S25" i="11"/>
  <c r="S24" i="11"/>
  <c r="S22" i="11"/>
  <c r="S20" i="11"/>
  <c r="S18" i="11"/>
  <c r="S17" i="11"/>
  <c r="S16" i="11"/>
  <c r="S13" i="11"/>
  <c r="S12" i="11"/>
  <c r="S11" i="11"/>
  <c r="S10" i="11"/>
  <c r="S9" i="11"/>
  <c r="S8" i="11"/>
  <c r="S7" i="11"/>
  <c r="S6" i="11"/>
  <c r="S5" i="11"/>
  <c r="S4" i="11"/>
  <c r="S3" i="11"/>
  <c r="S2" i="11"/>
  <c r="S1" i="11"/>
  <c r="S26" i="11"/>
  <c r="T26" i="11" s="1"/>
  <c r="W26" i="11" s="1"/>
  <c r="S23" i="11"/>
  <c r="S21" i="11"/>
  <c r="S19" i="11"/>
  <c r="S15" i="11"/>
  <c r="S14" i="11"/>
  <c r="T14" i="11" s="1"/>
  <c r="R10" i="11"/>
  <c r="R7" i="11"/>
  <c r="R4" i="11"/>
  <c r="R2" i="11"/>
  <c r="V32" i="10"/>
  <c r="V22" i="10"/>
  <c r="V12" i="10"/>
  <c r="T15" i="11" l="1"/>
  <c r="T21" i="11"/>
  <c r="W21" i="11" s="1"/>
  <c r="T2" i="11"/>
  <c r="T4" i="11"/>
  <c r="W4" i="11" s="1"/>
  <c r="T6" i="11"/>
  <c r="T8" i="11"/>
  <c r="W8" i="11" s="1"/>
  <c r="T10" i="11"/>
  <c r="W10" i="11" s="1"/>
  <c r="T12" i="11"/>
  <c r="T16" i="11"/>
  <c r="T18" i="11"/>
  <c r="T22" i="11"/>
  <c r="T25" i="11"/>
  <c r="T19" i="11"/>
  <c r="T23" i="11"/>
  <c r="T1" i="11"/>
  <c r="T3" i="11"/>
  <c r="W3" i="11" s="1"/>
  <c r="T5" i="11"/>
  <c r="T7" i="11"/>
  <c r="T9" i="11"/>
  <c r="T11" i="11"/>
  <c r="W11" i="11" s="1"/>
  <c r="T13" i="11"/>
  <c r="T17" i="11"/>
  <c r="W17" i="11" s="1"/>
  <c r="T20" i="11"/>
  <c r="W20" i="11" s="1"/>
  <c r="T24" i="11"/>
  <c r="W22" i="11"/>
  <c r="W18" i="11"/>
  <c r="W14" i="11"/>
  <c r="W25" i="11"/>
  <c r="W9" i="11"/>
  <c r="W23" i="11"/>
  <c r="W19" i="11"/>
  <c r="W15" i="11"/>
  <c r="W13" i="11"/>
  <c r="W7" i="11"/>
  <c r="W6" i="11"/>
  <c r="W24" i="11"/>
  <c r="W16" i="11"/>
  <c r="W12" i="11"/>
  <c r="W5" i="11"/>
  <c r="W1" i="11"/>
  <c r="W2" i="11"/>
  <c r="N30" i="10"/>
  <c r="N16" i="10"/>
  <c r="N22" i="10"/>
  <c r="N18" i="10"/>
  <c r="N32" i="10"/>
  <c r="V16" i="10" l="1"/>
  <c r="V19" i="10"/>
  <c r="V18" i="10"/>
  <c r="V10" i="10"/>
  <c r="V13" i="10"/>
  <c r="V11" i="10"/>
  <c r="V31" i="10"/>
  <c r="V20" i="10"/>
  <c r="V26" i="10"/>
  <c r="V27" i="10"/>
  <c r="V25" i="10"/>
  <c r="V17" i="10"/>
  <c r="V14" i="10"/>
  <c r="V23" i="10"/>
  <c r="V29" i="10"/>
  <c r="V28" i="10"/>
  <c r="V9" i="10"/>
  <c r="V33" i="10"/>
  <c r="V15" i="10" l="1"/>
  <c r="V24" i="10"/>
  <c r="V21" i="10"/>
  <c r="V30" i="10"/>
  <c r="V34" i="10"/>
  <c r="N10" i="10" l="1"/>
  <c r="N19" i="10"/>
  <c r="N13" i="10"/>
  <c r="N25" i="10"/>
  <c r="N26" i="10"/>
  <c r="N20" i="10"/>
  <c r="N11" i="10"/>
  <c r="N17" i="10"/>
  <c r="N27" i="10"/>
  <c r="N31" i="10"/>
  <c r="N14" i="10"/>
  <c r="N29" i="10"/>
  <c r="N33" i="10"/>
  <c r="N28" i="10"/>
  <c r="N9" i="10"/>
  <c r="N23" i="10"/>
  <c r="N21" i="10"/>
  <c r="N24" i="10"/>
  <c r="N12" i="10"/>
  <c r="Q27" i="10" l="1"/>
  <c r="L27" i="10"/>
  <c r="I27" i="10"/>
  <c r="G27" i="10"/>
  <c r="D27" i="10"/>
  <c r="Q23" i="10"/>
  <c r="L23" i="10"/>
  <c r="I23" i="10"/>
  <c r="G23" i="10"/>
  <c r="D23" i="10"/>
  <c r="Q34" i="10"/>
  <c r="L34" i="10"/>
  <c r="I34" i="10"/>
  <c r="G34" i="10"/>
  <c r="D34" i="10"/>
  <c r="Q10" i="10"/>
  <c r="L10" i="10"/>
  <c r="I10" i="10"/>
  <c r="G10" i="10"/>
  <c r="D10" i="10"/>
  <c r="Q14" i="10"/>
  <c r="L14" i="10"/>
  <c r="I14" i="10"/>
  <c r="G14" i="10"/>
  <c r="D14" i="10"/>
  <c r="Q29" i="10"/>
  <c r="L29" i="10"/>
  <c r="I29" i="10"/>
  <c r="G29" i="10"/>
  <c r="D29" i="10"/>
  <c r="Q33" i="10"/>
  <c r="L33" i="10"/>
  <c r="I33" i="10"/>
  <c r="G33" i="10"/>
  <c r="D33" i="10"/>
  <c r="Q24" i="10"/>
  <c r="L24" i="10"/>
  <c r="I24" i="10"/>
  <c r="G24" i="10"/>
  <c r="D24" i="10"/>
  <c r="Q12" i="10"/>
  <c r="L12" i="10"/>
  <c r="I12" i="10"/>
  <c r="G12" i="10"/>
  <c r="D12" i="10"/>
  <c r="Q21" i="10"/>
  <c r="L21" i="10"/>
  <c r="I21" i="10"/>
  <c r="G21" i="10"/>
  <c r="D21" i="10"/>
  <c r="Q30" i="10"/>
  <c r="L30" i="10"/>
  <c r="I30" i="10"/>
  <c r="G30" i="10"/>
  <c r="D30" i="10"/>
  <c r="Q18" i="10"/>
  <c r="L18" i="10"/>
  <c r="I18" i="10"/>
  <c r="G18" i="10"/>
  <c r="D18" i="10"/>
  <c r="Q9" i="10"/>
  <c r="L9" i="10"/>
  <c r="I9" i="10"/>
  <c r="G9" i="10"/>
  <c r="D9" i="10"/>
  <c r="Q13" i="10"/>
  <c r="L13" i="10"/>
  <c r="I13" i="10"/>
  <c r="G13" i="10"/>
  <c r="D13" i="10"/>
  <c r="Q26" i="10"/>
  <c r="L26" i="10"/>
  <c r="I26" i="10"/>
  <c r="G26" i="10"/>
  <c r="D26" i="10"/>
  <c r="Q17" i="10"/>
  <c r="L17" i="10"/>
  <c r="I17" i="10"/>
  <c r="G17" i="10"/>
  <c r="D17" i="10"/>
  <c r="Q28" i="10"/>
  <c r="L28" i="10"/>
  <c r="I28" i="10"/>
  <c r="G28" i="10"/>
  <c r="D28" i="10"/>
  <c r="Q19" i="10"/>
  <c r="L19" i="10"/>
  <c r="I19" i="10"/>
  <c r="G19" i="10"/>
  <c r="D19" i="10"/>
  <c r="Q25" i="10"/>
  <c r="L25" i="10"/>
  <c r="I25" i="10"/>
  <c r="G25" i="10"/>
  <c r="D25" i="10"/>
  <c r="Q20" i="10"/>
  <c r="L20" i="10"/>
  <c r="I20" i="10"/>
  <c r="G20" i="10"/>
  <c r="D20" i="10"/>
  <c r="Q11" i="10"/>
  <c r="L11" i="10"/>
  <c r="I11" i="10"/>
  <c r="G11" i="10"/>
  <c r="D11" i="10"/>
  <c r="Q31" i="10"/>
  <c r="L31" i="10"/>
  <c r="I31" i="10"/>
  <c r="G31" i="10"/>
  <c r="D31" i="10"/>
  <c r="Q22" i="10"/>
  <c r="L22" i="10"/>
  <c r="I22" i="10"/>
  <c r="G22" i="10"/>
  <c r="D22" i="10"/>
  <c r="Q32" i="10"/>
  <c r="L32" i="10"/>
  <c r="I32" i="10"/>
  <c r="G32" i="10"/>
  <c r="D32" i="10"/>
  <c r="Q15" i="10"/>
  <c r="N15" i="10"/>
  <c r="L15" i="10"/>
  <c r="I15" i="10"/>
  <c r="G15" i="10"/>
  <c r="D15" i="10"/>
  <c r="Q16" i="10"/>
  <c r="L16" i="10"/>
  <c r="I16" i="10"/>
  <c r="G16" i="10"/>
  <c r="D16" i="10"/>
  <c r="H16" i="10" l="1"/>
  <c r="H30" i="10"/>
  <c r="M31" i="10"/>
  <c r="M28" i="10"/>
  <c r="M20" i="10"/>
  <c r="M25" i="10"/>
  <c r="M26" i="10"/>
  <c r="M24" i="10"/>
  <c r="M21" i="10"/>
  <c r="M18" i="10"/>
  <c r="M14" i="10"/>
  <c r="M12" i="10"/>
  <c r="M13" i="10"/>
  <c r="M34" i="10"/>
  <c r="M10" i="10"/>
  <c r="M9" i="10"/>
  <c r="M19" i="10"/>
  <c r="M11" i="10"/>
  <c r="M17" i="10"/>
  <c r="M22" i="10"/>
  <c r="M32" i="10"/>
  <c r="M29" i="10"/>
  <c r="M23" i="10"/>
  <c r="M33" i="10"/>
  <c r="M16" i="10"/>
  <c r="M27" i="10"/>
  <c r="M30" i="10"/>
  <c r="H34" i="10"/>
  <c r="H27" i="10"/>
  <c r="H10" i="10"/>
  <c r="H33" i="10"/>
  <c r="H13" i="10"/>
  <c r="J17" i="10"/>
  <c r="J22" i="10"/>
  <c r="J32" i="10"/>
  <c r="J29" i="10"/>
  <c r="J23" i="10"/>
  <c r="J33" i="10"/>
  <c r="J16" i="10"/>
  <c r="J27" i="10"/>
  <c r="J30" i="10"/>
  <c r="J18" i="10"/>
  <c r="J14" i="10"/>
  <c r="J12" i="10"/>
  <c r="J13" i="10"/>
  <c r="J10" i="10"/>
  <c r="J24" i="10"/>
  <c r="J21" i="10"/>
  <c r="J34" i="10"/>
  <c r="H15" i="10"/>
  <c r="H22" i="10"/>
  <c r="H31" i="10"/>
  <c r="H11" i="10"/>
  <c r="H20" i="10"/>
  <c r="H25" i="10"/>
  <c r="H19" i="10"/>
  <c r="H28" i="10"/>
  <c r="H17" i="10"/>
  <c r="H26" i="10"/>
  <c r="H9" i="10"/>
  <c r="H18" i="10"/>
  <c r="H21" i="10"/>
  <c r="H12" i="10"/>
  <c r="H24" i="10"/>
  <c r="H29" i="10"/>
  <c r="H14" i="10"/>
  <c r="J15" i="10"/>
  <c r="H32" i="10"/>
  <c r="J31" i="10"/>
  <c r="J11" i="10"/>
  <c r="J20" i="10"/>
  <c r="J25" i="10"/>
  <c r="J19" i="10"/>
  <c r="J28" i="10"/>
  <c r="J26" i="10"/>
  <c r="J9" i="10"/>
  <c r="E27" i="10"/>
  <c r="R22" i="10"/>
  <c r="S16" i="10"/>
  <c r="R15" i="10"/>
  <c r="S32" i="10"/>
  <c r="M15" i="10"/>
  <c r="E15" i="10"/>
  <c r="E31" i="10"/>
  <c r="E22" i="10"/>
  <c r="E16" i="10"/>
  <c r="R16" i="10"/>
  <c r="S27" i="10"/>
  <c r="R23" i="10"/>
  <c r="S34" i="10"/>
  <c r="R10" i="10"/>
  <c r="S14" i="10"/>
  <c r="R29" i="10"/>
  <c r="S33" i="10"/>
  <c r="R24" i="10"/>
  <c r="S12" i="10"/>
  <c r="R21" i="10"/>
  <c r="S30" i="10"/>
  <c r="R18" i="10"/>
  <c r="S9" i="10"/>
  <c r="R13" i="10"/>
  <c r="S26" i="10"/>
  <c r="R17" i="10"/>
  <c r="S28" i="10"/>
  <c r="R19" i="10"/>
  <c r="S25" i="10"/>
  <c r="R20" i="10"/>
  <c r="S11" i="10"/>
  <c r="R31" i="10"/>
  <c r="S15" i="10"/>
  <c r="E32" i="10"/>
  <c r="R32" i="10"/>
  <c r="S22" i="10"/>
  <c r="E20" i="10"/>
  <c r="E19" i="10"/>
  <c r="E17" i="10"/>
  <c r="E13" i="10"/>
  <c r="E18" i="10"/>
  <c r="E21" i="10"/>
  <c r="E24" i="10"/>
  <c r="E29" i="10"/>
  <c r="E10" i="10"/>
  <c r="E23" i="10"/>
  <c r="S31" i="10"/>
  <c r="E11" i="10"/>
  <c r="R11" i="10"/>
  <c r="S20" i="10"/>
  <c r="E25" i="10"/>
  <c r="R25" i="10"/>
  <c r="S19" i="10"/>
  <c r="E28" i="10"/>
  <c r="R28" i="10"/>
  <c r="S17" i="10"/>
  <c r="E26" i="10"/>
  <c r="R26" i="10"/>
  <c r="S13" i="10"/>
  <c r="E9" i="10"/>
  <c r="R9" i="10"/>
  <c r="S18" i="10"/>
  <c r="E30" i="10"/>
  <c r="R30" i="10"/>
  <c r="S21" i="10"/>
  <c r="E12" i="10"/>
  <c r="R12" i="10"/>
  <c r="S24" i="10"/>
  <c r="E33" i="10"/>
  <c r="R33" i="10"/>
  <c r="S29" i="10"/>
  <c r="E14" i="10"/>
  <c r="R14" i="10"/>
  <c r="S10" i="10"/>
  <c r="E34" i="10"/>
  <c r="R34" i="10"/>
  <c r="H23" i="10"/>
  <c r="S23" i="10"/>
  <c r="R27" i="10"/>
  <c r="T23" i="10" l="1"/>
  <c r="W23" i="10" s="1"/>
  <c r="T16" i="10"/>
  <c r="W16" i="10" s="1"/>
  <c r="T10" i="10"/>
  <c r="W10" i="10" s="1"/>
  <c r="T29" i="10"/>
  <c r="W29" i="10" s="1"/>
  <c r="T24" i="10"/>
  <c r="W24" i="10" s="1"/>
  <c r="T21" i="10"/>
  <c r="W21" i="10" s="1"/>
  <c r="T18" i="10"/>
  <c r="W18" i="10" s="1"/>
  <c r="T13" i="10"/>
  <c r="W13" i="10" s="1"/>
  <c r="T17" i="10"/>
  <c r="W17" i="10" s="1"/>
  <c r="T19" i="10"/>
  <c r="W19" i="10" s="1"/>
  <c r="T20" i="10"/>
  <c r="W20" i="10" s="1"/>
  <c r="T31" i="10"/>
  <c r="W31" i="10" s="1"/>
  <c r="T22" i="10"/>
  <c r="W22" i="10" s="1"/>
  <c r="T15" i="10"/>
  <c r="W15" i="10" s="1"/>
  <c r="T11" i="10"/>
  <c r="W11" i="10" s="1"/>
  <c r="T25" i="10"/>
  <c r="W25" i="10" s="1"/>
  <c r="T28" i="10"/>
  <c r="W28" i="10" s="1"/>
  <c r="T26" i="10"/>
  <c r="W26" i="10" s="1"/>
  <c r="T9" i="10"/>
  <c r="W9" i="10" s="1"/>
  <c r="T30" i="10"/>
  <c r="W30" i="10" s="1"/>
  <c r="T12" i="10"/>
  <c r="W12" i="10" s="1"/>
  <c r="T33" i="10"/>
  <c r="W33" i="10" s="1"/>
  <c r="T14" i="10"/>
  <c r="W14" i="10" s="1"/>
  <c r="T34" i="10"/>
  <c r="W34" i="10" s="1"/>
  <c r="T27" i="10"/>
  <c r="W27" i="10" s="1"/>
  <c r="T32" i="10"/>
  <c r="W32" i="10" s="1"/>
</calcChain>
</file>

<file path=xl/sharedStrings.xml><?xml version="1.0" encoding="utf-8"?>
<sst xmlns="http://schemas.openxmlformats.org/spreadsheetml/2006/main" count="91" uniqueCount="59">
  <si>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</si>
  <si>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</si>
  <si>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</si>
  <si>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</si>
  <si>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</si>
  <si>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</si>
  <si>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</si>
  <si>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</si>
  <si>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</si>
  <si>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</si>
  <si>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</si>
  <si>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</si>
  <si>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</si>
  <si>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</si>
  <si>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</si>
  <si>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</si>
  <si>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</si>
  <si>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</si>
  <si>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</si>
  <si>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</si>
  <si>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</si>
  <si>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</si>
  <si>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</si>
  <si>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</si>
  <si>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</si>
  <si>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</si>
  <si>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</si>
  <si>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</si>
  <si>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</si>
  <si>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</si>
  <si>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</si>
  <si>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</si>
  <si>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</si>
  <si>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</si>
  <si>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</si>
  <si>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</si>
  <si>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</si>
  <si>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</si>
  <si>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</si>
  <si>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</si>
  <si>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</si>
  <si>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</si>
  <si>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</si>
  <si>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Приложение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</si>
  <si>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</si>
  <si>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</si>
  <si>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</si>
  <si>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</si>
  <si>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</si>
  <si>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</si>
  <si>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</si>
  <si>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</si>
  <si>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2021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764 413 </t>
    </r>
    <r>
      <rPr>
        <b/>
        <i/>
        <sz val="18"/>
        <color theme="1"/>
        <rFont val="Arial"/>
        <family val="2"/>
        <charset val="204"/>
      </rPr>
      <t>чел.)</t>
    </r>
  </si>
  <si>
    <r>
      <t xml:space="preserve"> </t>
    </r>
    <r>
      <rPr>
        <b/>
        <sz val="26"/>
        <color theme="1"/>
        <rFont val="Calibri"/>
        <family val="2"/>
        <charset val="204"/>
      </rPr>
      <t>*1349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человека - количество зарегистрированных на сайте ВФСК ГТО, которое нельзя отнести к определенному району или городу</t>
    </r>
  </si>
  <si>
    <t>Рейтинг деятельности муниципальных центров тестирования Курганской области по итогу 1 квартала 2022 года</t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</si>
  <si>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12 апреля 2022 г. 126799 человек)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</si>
  <si>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(559 статей за 1 квартал 2022 год)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</si>
  <si>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(1759 чел. за 1 кв. 2022 г.)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</si>
  <si>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(961знаков за 1 кв.2022 год)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</si>
</sst>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9" fillId="0" borderId="0" xfId="0" applyFont="1" applyBorder="1" applyAlignment="1">
      <alignment horizontal="left" vertical="center"/>
    </xf>
    <xf numFmtId="0" fontId="21" fillId="0" borderId="1" xfId="0" applyFont="1" applyBorder="1" applyAlignment="1">
      <alignment vertical="top"/>
    </xf>
    <xf numFmtId="3" fontId="21" fillId="3" borderId="1" xfId="0" applyNumberFormat="1" applyFont="1" applyFill="1" applyBorder="1" applyAlignment="1">
      <alignment horizontal="center" vertical="center"/>
    </xf>
    <xf numFmtId="10" fontId="21" fillId="6" borderId="1" xfId="1" applyNumberFormat="1" applyFont="1" applyFill="1" applyBorder="1" applyAlignment="1">
      <alignment horizontal="center" vertical="center"/>
    </xf>
    <xf numFmtId="3" fontId="22" fillId="7" borderId="1" xfId="0" applyNumberFormat="1" applyFont="1" applyFill="1" applyBorder="1" applyAlignment="1">
      <alignment horizontal="center" vertical="center"/>
    </xf>
    <xf numFmtId="1" fontId="22" fillId="7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1" fillId="3" borderId="1" xfId="1" applyNumberFormat="1" applyFont="1" applyFill="1" applyBorder="1" applyAlignment="1">
      <alignment horizontal="center" vertical="center"/>
    </xf>
    <xf numFmtId="3" fontId="21" fillId="6" borderId="1" xfId="0" applyNumberFormat="1" applyFont="1" applyFill="1" applyBorder="1" applyAlignment="1">
      <alignment horizontal="center" vertical="center"/>
    </xf>
    <xf numFmtId="3" fontId="21" fillId="4" borderId="1" xfId="0" applyNumberFormat="1" applyFont="1" applyFill="1" applyBorder="1" applyAlignment="1">
      <alignment horizontal="center" vertical="center"/>
    </xf>
    <xf numFmtId="1" fontId="23" fillId="3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top"/>
    </xf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42"/>
  <sheetViews>
    <sheetView showGridLines="0" tabSelected="1" view="pageBreakPreview" topLeftCell="A18" zoomScale="42" zoomScaleNormal="33" zoomScaleSheetLayoutView="42" zoomScalePageLayoutView="40" workbookViewId="0">
      <selection activeCell="A18" sqref="A1:X1048576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39.75" customHeight="1" x14ac:dyDescent="0.25">
      <c r="Q2" s="59" t="s">
        <v>43</v>
      </c>
      <c r="R2" s="59"/>
      <c r="S2" s="59"/>
      <c r="T2" s="59"/>
      <c r="U2" s="59"/>
      <c r="V2" s="59"/>
      <c r="W2" s="59"/>
      <c r="X2" s="59"/>
    </row>
    <row r="3" spans="1:240" ht="39.75" customHeight="1" x14ac:dyDescent="0.25">
      <c r="Q3" s="44"/>
      <c r="R3" s="44"/>
      <c r="S3" s="44"/>
      <c r="T3" s="44"/>
      <c r="U3" s="44"/>
      <c r="V3" s="44"/>
      <c r="W3" s="44"/>
      <c r="X3" s="44"/>
    </row>
    <row r="4" spans="1:240" ht="39.75" customHeight="1" x14ac:dyDescent="0.25">
      <c r="Q4" s="44"/>
      <c r="R4" s="44"/>
      <c r="S4" s="44"/>
      <c r="T4" s="44"/>
      <c r="U4" s="44"/>
      <c r="V4" s="44"/>
      <c r="W4" s="44"/>
      <c r="X4" s="44"/>
    </row>
    <row r="5" spans="1:240" ht="9" customHeight="1" x14ac:dyDescent="0.55000000000000004">
      <c r="P5" s="28"/>
      <c r="Q5" s="28"/>
    </row>
    <row r="6" spans="1:240" ht="49.5" customHeight="1" thickBot="1" x14ac:dyDescent="0.3">
      <c r="A6" s="56" t="s">
        <v>54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</row>
    <row r="7" spans="1:240" s="2" customFormat="1" ht="26.25" customHeight="1" x14ac:dyDescent="0.25">
      <c r="A7" s="57" t="s">
        <v>38</v>
      </c>
      <c r="B7" s="30"/>
      <c r="C7" s="30"/>
      <c r="D7" s="31" t="s">
        <v>0</v>
      </c>
      <c r="E7" s="31"/>
      <c r="F7" s="30"/>
      <c r="G7" s="31" t="s">
        <v>1</v>
      </c>
      <c r="H7" s="31"/>
      <c r="I7" s="31" t="s">
        <v>2</v>
      </c>
      <c r="J7" s="31"/>
      <c r="K7" s="30"/>
      <c r="L7" s="31" t="s">
        <v>3</v>
      </c>
      <c r="M7" s="31"/>
      <c r="N7" s="31" t="s">
        <v>4</v>
      </c>
      <c r="O7" s="31"/>
      <c r="P7" s="30"/>
      <c r="Q7" s="30"/>
      <c r="R7" s="31" t="s">
        <v>5</v>
      </c>
      <c r="S7" s="32"/>
      <c r="T7" s="31"/>
      <c r="U7" s="31" t="s">
        <v>6</v>
      </c>
      <c r="V7" s="31"/>
      <c r="W7" s="33"/>
      <c r="X7" s="34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</row>
    <row r="8" spans="1:240" s="2" customFormat="1" ht="409.5" customHeight="1" x14ac:dyDescent="0.25">
      <c r="A8" s="58"/>
      <c r="B8" s="30" t="s">
        <v>52</v>
      </c>
      <c r="C8" s="30" t="s">
        <v>55</v>
      </c>
      <c r="D8" s="35" t="s">
        <v>44</v>
      </c>
      <c r="E8" s="36" t="s">
        <v>7</v>
      </c>
      <c r="F8" s="30" t="s">
        <v>57</v>
      </c>
      <c r="G8" s="35" t="s">
        <v>45</v>
      </c>
      <c r="H8" s="36" t="s">
        <v>7</v>
      </c>
      <c r="I8" s="35" t="s">
        <v>46</v>
      </c>
      <c r="J8" s="36" t="s">
        <v>7</v>
      </c>
      <c r="K8" s="30" t="s">
        <v>58</v>
      </c>
      <c r="L8" s="35" t="s">
        <v>47</v>
      </c>
      <c r="M8" s="36" t="s">
        <v>7</v>
      </c>
      <c r="N8" s="35" t="s">
        <v>8</v>
      </c>
      <c r="O8" s="36" t="s">
        <v>7</v>
      </c>
      <c r="P8" s="30" t="s">
        <v>9</v>
      </c>
      <c r="Q8" s="30" t="s">
        <v>10</v>
      </c>
      <c r="R8" s="35" t="s">
        <v>48</v>
      </c>
      <c r="S8" s="32"/>
      <c r="T8" s="36" t="s">
        <v>7</v>
      </c>
      <c r="U8" s="35" t="s">
        <v>56</v>
      </c>
      <c r="V8" s="36" t="s">
        <v>7</v>
      </c>
      <c r="W8" s="42" t="s">
        <v>11</v>
      </c>
      <c r="X8" s="34" t="s">
        <v>50</v>
      </c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</row>
    <row r="9" spans="1:240" ht="37.5" customHeight="1" x14ac:dyDescent="0.25">
      <c r="A9" s="40" t="s">
        <v>35</v>
      </c>
      <c r="B9" s="11">
        <v>27129</v>
      </c>
      <c r="C9" s="11">
        <v>5542</v>
      </c>
      <c r="D9" s="12">
        <f>C9/B9</f>
        <v>0.20428323933797782</v>
      </c>
      <c r="E9" s="13">
        <f>RANK(D9,D:D,1)</f>
        <v>21</v>
      </c>
      <c r="F9" s="11">
        <v>147</v>
      </c>
      <c r="G9" s="12">
        <f>F9/C9</f>
        <v>2.6524720317574881E-2</v>
      </c>
      <c r="H9" s="13">
        <f>RANK(G9,G:G,1)</f>
        <v>23</v>
      </c>
      <c r="I9" s="12">
        <f>F9/B9</f>
        <v>5.4185557890080727E-3</v>
      </c>
      <c r="J9" s="13">
        <f>RANK(I9,I:I,1)</f>
        <v>25</v>
      </c>
      <c r="K9" s="11">
        <v>32</v>
      </c>
      <c r="L9" s="12">
        <f>K9/B9</f>
        <v>1.1795495595119613E-3</v>
      </c>
      <c r="M9" s="14">
        <f>RANK(L9,L:L,1)</f>
        <v>16</v>
      </c>
      <c r="N9" s="12">
        <f>K9/F9</f>
        <v>0.21768707482993196</v>
      </c>
      <c r="O9" s="14">
        <v>13</v>
      </c>
      <c r="P9" s="15">
        <v>2.5</v>
      </c>
      <c r="Q9" s="11">
        <f>IFERROR(ROUNDUP(B9/P9,0),0)</f>
        <v>10852</v>
      </c>
      <c r="R9" s="12">
        <f>Q9/SUM(Q$5:Q$27)</f>
        <v>4.3047434687061174E-2</v>
      </c>
      <c r="S9" s="16">
        <f>IF(Q9/SUM(Q$5:Q$27)=0,1,Q9/SUM(Q$5:Q$27))</f>
        <v>4.3047434687061174E-2</v>
      </c>
      <c r="T9" s="14">
        <f>IF(S9=1,0,RANK(S9,S:S,0))</f>
        <v>17</v>
      </c>
      <c r="U9" s="17">
        <v>15</v>
      </c>
      <c r="V9" s="13">
        <f>RANK(U9,U:U,1)</f>
        <v>19</v>
      </c>
      <c r="W9" s="18">
        <f>SUM(E9,H9,J9,M9,O9,V9,T9)</f>
        <v>134</v>
      </c>
      <c r="X9" s="29">
        <v>1</v>
      </c>
    </row>
    <row r="10" spans="1:240" ht="37.5" customHeight="1" x14ac:dyDescent="0.25">
      <c r="A10" s="40" t="s">
        <v>24</v>
      </c>
      <c r="B10" s="11">
        <v>14100</v>
      </c>
      <c r="C10" s="11">
        <v>2630</v>
      </c>
      <c r="D10" s="12">
        <f>C10/B10</f>
        <v>0.18652482269503545</v>
      </c>
      <c r="E10" s="13">
        <f>RANK(D10,D:D,1)</f>
        <v>17</v>
      </c>
      <c r="F10" s="11">
        <v>75</v>
      </c>
      <c r="G10" s="12">
        <f>F10/C10</f>
        <v>2.8517110266159697E-2</v>
      </c>
      <c r="H10" s="13">
        <f>RANK(G10,G:G,1)</f>
        <v>24</v>
      </c>
      <c r="I10" s="12">
        <f>F10/B10</f>
        <v>5.3191489361702126E-3</v>
      </c>
      <c r="J10" s="13">
        <f>RANK(I10,I:I,1)</f>
        <v>24</v>
      </c>
      <c r="K10" s="11">
        <v>29</v>
      </c>
      <c r="L10" s="12">
        <f>K10/B10</f>
        <v>2.0567375886524821E-3</v>
      </c>
      <c r="M10" s="14">
        <f>RANK(L10,L:L,1)</f>
        <v>24</v>
      </c>
      <c r="N10" s="12">
        <f>K10/F10</f>
        <v>0.38666666666666666</v>
      </c>
      <c r="O10" s="14">
        <v>25</v>
      </c>
      <c r="P10" s="15">
        <v>1</v>
      </c>
      <c r="Q10" s="11">
        <f>IFERROR(ROUNDUP(B10/P10,0),0)</f>
        <v>14100</v>
      </c>
      <c r="R10" s="12">
        <f>Q10/SUM(Q$5:Q$27)</f>
        <v>5.593151760851111E-2</v>
      </c>
      <c r="S10" s="16">
        <f>IF(Q10/SUM(Q$5:Q$27)=0,1,Q10/SUM(Q$5:Q$27))</f>
        <v>5.593151760851111E-2</v>
      </c>
      <c r="T10" s="14">
        <f>IF(S10=1,0,RANK(S10,S:S,0))</f>
        <v>9</v>
      </c>
      <c r="U10" s="17">
        <v>4</v>
      </c>
      <c r="V10" s="13">
        <f>RANK(U10,U:U,1)</f>
        <v>9</v>
      </c>
      <c r="W10" s="18">
        <f>SUM(E10,H10,J10,M10,O10,V10,T10)</f>
        <v>132</v>
      </c>
      <c r="X10" s="29">
        <v>2</v>
      </c>
    </row>
    <row r="11" spans="1:240" ht="37.5" customHeight="1" x14ac:dyDescent="0.25">
      <c r="A11" s="40" t="s">
        <v>23</v>
      </c>
      <c r="B11" s="11">
        <v>22974</v>
      </c>
      <c r="C11" s="11">
        <v>4349</v>
      </c>
      <c r="D11" s="12">
        <f>C11/B11</f>
        <v>0.18930094889875512</v>
      </c>
      <c r="E11" s="13">
        <f>RANK(D11,D:D,1)</f>
        <v>19</v>
      </c>
      <c r="F11" s="11">
        <v>90</v>
      </c>
      <c r="G11" s="12">
        <f>F11/C11</f>
        <v>2.0694412508622671E-2</v>
      </c>
      <c r="H11" s="13">
        <f>RANK(G11,G:G,1)</f>
        <v>20</v>
      </c>
      <c r="I11" s="12">
        <f>F11/B11</f>
        <v>3.9174719247845394E-3</v>
      </c>
      <c r="J11" s="13">
        <f>RANK(I11,I:I,1)</f>
        <v>20</v>
      </c>
      <c r="K11" s="11">
        <v>32</v>
      </c>
      <c r="L11" s="12">
        <f>K11/B11</f>
        <v>1.3928789065900584E-3</v>
      </c>
      <c r="M11" s="14">
        <f>RANK(L11,L:L,1)</f>
        <v>19</v>
      </c>
      <c r="N11" s="12">
        <f>K11/F11</f>
        <v>0.35555555555555557</v>
      </c>
      <c r="O11" s="14">
        <v>19</v>
      </c>
      <c r="P11" s="15">
        <v>2</v>
      </c>
      <c r="Q11" s="11">
        <f>IFERROR(ROUNDUP(B11/P11,0),0)</f>
        <v>11487</v>
      </c>
      <c r="R11" s="12">
        <f>Q11/SUM(Q$5:Q$27)</f>
        <v>4.5566336366593414E-2</v>
      </c>
      <c r="S11" s="16">
        <f>IF(Q11/SUM(Q$5:Q$27)=0,1,Q11/SUM(Q$5:Q$27))</f>
        <v>4.5566336366593414E-2</v>
      </c>
      <c r="T11" s="14">
        <f>IF(S11=1,0,RANK(S11,S:S,0))</f>
        <v>14</v>
      </c>
      <c r="U11" s="17">
        <v>7</v>
      </c>
      <c r="V11" s="13">
        <f>RANK(U11,U:U,1)</f>
        <v>17</v>
      </c>
      <c r="W11" s="18">
        <f>SUM(E11,H11,J11,M11,O11,V11,T11)</f>
        <v>128</v>
      </c>
      <c r="X11" s="29">
        <v>3</v>
      </c>
    </row>
    <row r="12" spans="1:240" ht="37.5" customHeight="1" x14ac:dyDescent="0.25">
      <c r="A12" s="40" t="s">
        <v>26</v>
      </c>
      <c r="B12" s="11">
        <v>25918</v>
      </c>
      <c r="C12" s="11">
        <v>4430</v>
      </c>
      <c r="D12" s="12">
        <f>C12/B12</f>
        <v>0.17092368238289993</v>
      </c>
      <c r="E12" s="13">
        <f>RANK(D12,D:D,1)</f>
        <v>11</v>
      </c>
      <c r="F12" s="11">
        <v>89</v>
      </c>
      <c r="G12" s="12">
        <f>F12/C12</f>
        <v>2.0090293453724605E-2</v>
      </c>
      <c r="H12" s="13">
        <f>RANK(G12,G:G,1)</f>
        <v>18</v>
      </c>
      <c r="I12" s="12">
        <f>F12/B12</f>
        <v>3.4339069372636777E-3</v>
      </c>
      <c r="J12" s="13">
        <f>RANK(I12,I:I,1)</f>
        <v>18</v>
      </c>
      <c r="K12" s="11">
        <v>53</v>
      </c>
      <c r="L12" s="12">
        <f>K12/B12</f>
        <v>2.0449108727525274E-3</v>
      </c>
      <c r="M12" s="14">
        <f>RANK(L12,L:L,1)</f>
        <v>23</v>
      </c>
      <c r="N12" s="12">
        <f>K12/F12</f>
        <v>0.5955056179775281</v>
      </c>
      <c r="O12" s="14">
        <v>21</v>
      </c>
      <c r="P12" s="15">
        <v>1.5</v>
      </c>
      <c r="Q12" s="11">
        <f>IFERROR(ROUNDUP(B12/P12,0),0)</f>
        <v>17279</v>
      </c>
      <c r="R12" s="12">
        <f>Q12/SUM(Q$5:Q$27)</f>
        <v>6.8541893103366211E-2</v>
      </c>
      <c r="S12" s="16">
        <f>IF(Q12/SUM(Q$5:Q$27)=0,1,Q12/SUM(Q$5:Q$27))</f>
        <v>6.8541893103366211E-2</v>
      </c>
      <c r="T12" s="14">
        <f>IF(S12=1,0,RANK(S12,S:S,0))</f>
        <v>6</v>
      </c>
      <c r="U12" s="17">
        <v>8</v>
      </c>
      <c r="V12" s="13">
        <f>RANK(U12,U:U,1)</f>
        <v>18</v>
      </c>
      <c r="W12" s="18">
        <f>SUM(E12,H12,J12,M12,O12,V12,T12)</f>
        <v>115</v>
      </c>
      <c r="X12" s="29">
        <v>4</v>
      </c>
    </row>
    <row r="13" spans="1:240" ht="37.5" customHeight="1" x14ac:dyDescent="0.25">
      <c r="A13" s="40" t="s">
        <v>22</v>
      </c>
      <c r="B13" s="11">
        <v>22641</v>
      </c>
      <c r="C13" s="11">
        <v>5987</v>
      </c>
      <c r="D13" s="12">
        <f>C13/B13</f>
        <v>0.26443178304845194</v>
      </c>
      <c r="E13" s="13">
        <f>RANK(D13,D:D,1)</f>
        <v>26</v>
      </c>
      <c r="F13" s="11">
        <v>100</v>
      </c>
      <c r="G13" s="12">
        <f>F13/C13</f>
        <v>1.6702856188408218E-2</v>
      </c>
      <c r="H13" s="13">
        <f>RANK(G13,G:G,1)</f>
        <v>16</v>
      </c>
      <c r="I13" s="12">
        <f>F13/B13</f>
        <v>4.4167660439026549E-3</v>
      </c>
      <c r="J13" s="13">
        <f>RANK(I13,I:I,1)</f>
        <v>22</v>
      </c>
      <c r="K13" s="11">
        <v>36</v>
      </c>
      <c r="L13" s="12">
        <f>K13/B13</f>
        <v>1.5900357758049557E-3</v>
      </c>
      <c r="M13" s="14">
        <f>RANK(L13,L:L,1)</f>
        <v>20</v>
      </c>
      <c r="N13" s="12">
        <f>K13/F13</f>
        <v>0.36</v>
      </c>
      <c r="O13" s="14">
        <v>9</v>
      </c>
      <c r="P13" s="15">
        <v>2</v>
      </c>
      <c r="Q13" s="11">
        <f>IFERROR(ROUNDUP(B13/P13,0),0)</f>
        <v>11321</v>
      </c>
      <c r="R13" s="12">
        <f>Q13/SUM(Q$5:Q$27)</f>
        <v>4.4907851833046401E-2</v>
      </c>
      <c r="S13" s="16">
        <f>IF(Q13/SUM(Q$5:Q$27)=0,1,Q13/SUM(Q$5:Q$27))</f>
        <v>4.4907851833046401E-2</v>
      </c>
      <c r="T13" s="14">
        <f>IF(S13=1,0,RANK(S13,S:S,0))</f>
        <v>16</v>
      </c>
      <c r="U13" s="17">
        <v>3</v>
      </c>
      <c r="V13" s="13">
        <f>RANK(U13,U:U,1)</f>
        <v>5</v>
      </c>
      <c r="W13" s="18">
        <f>SUM(E13,H13,J13,M13,O13,V13,T13)</f>
        <v>114</v>
      </c>
      <c r="X13" s="29">
        <v>5</v>
      </c>
    </row>
    <row r="14" spans="1:240" ht="37.5" customHeight="1" x14ac:dyDescent="0.25">
      <c r="A14" s="40" t="s">
        <v>21</v>
      </c>
      <c r="B14" s="11">
        <v>59109</v>
      </c>
      <c r="C14" s="11">
        <v>8798</v>
      </c>
      <c r="D14" s="12">
        <f>C14/B14</f>
        <v>0.14884366170972271</v>
      </c>
      <c r="E14" s="13">
        <f>RANK(D14,D:D,1)</f>
        <v>6</v>
      </c>
      <c r="F14" s="11">
        <v>144</v>
      </c>
      <c r="G14" s="12">
        <f>F14/C14</f>
        <v>1.6367356217322118E-2</v>
      </c>
      <c r="H14" s="13">
        <f>RANK(G14,G:G,1)</f>
        <v>15</v>
      </c>
      <c r="I14" s="12">
        <f>F14/B14</f>
        <v>2.4361772318936201E-3</v>
      </c>
      <c r="J14" s="13">
        <f>RANK(I14,I:I,1)</f>
        <v>13</v>
      </c>
      <c r="K14" s="11">
        <v>138</v>
      </c>
      <c r="L14" s="12">
        <f>K14/B14</f>
        <v>2.3346698472313859E-3</v>
      </c>
      <c r="M14" s="14">
        <f>RANK(L14,L:L,1)</f>
        <v>26</v>
      </c>
      <c r="N14" s="12">
        <f>K14/F14</f>
        <v>0.95833333333333337</v>
      </c>
      <c r="O14" s="14">
        <v>23</v>
      </c>
      <c r="P14" s="15">
        <v>3</v>
      </c>
      <c r="Q14" s="11">
        <f>IFERROR(ROUNDUP(B14/P14,0),0)</f>
        <v>19703</v>
      </c>
      <c r="R14" s="12">
        <f>Q14/SUM(Q$5:Q$27)</f>
        <v>7.8157354002871951E-2</v>
      </c>
      <c r="S14" s="16">
        <f>IF(Q14/SUM(Q$5:Q$27)=0,1,Q14/SUM(Q$5:Q$27))</f>
        <v>7.8157354002871951E-2</v>
      </c>
      <c r="T14" s="14">
        <f>IF(S14=1,0,RANK(S14,S:S,0))</f>
        <v>2</v>
      </c>
      <c r="U14" s="17">
        <v>26</v>
      </c>
      <c r="V14" s="13">
        <f>RANK(U14,U:U,1)</f>
        <v>24</v>
      </c>
      <c r="W14" s="18">
        <f>SUM(E14,H14,J14,M14,O14,V14,T14)</f>
        <v>109</v>
      </c>
      <c r="X14" s="29">
        <v>6</v>
      </c>
    </row>
    <row r="15" spans="1:240" ht="37.5" customHeight="1" x14ac:dyDescent="0.25">
      <c r="A15" s="40" t="s">
        <v>16</v>
      </c>
      <c r="B15" s="11">
        <v>17694</v>
      </c>
      <c r="C15" s="11">
        <v>3192</v>
      </c>
      <c r="D15" s="12">
        <f>C15/B15</f>
        <v>0.18040013563919974</v>
      </c>
      <c r="E15" s="13">
        <f>RANK(D15,D:D,1)</f>
        <v>15</v>
      </c>
      <c r="F15" s="11">
        <v>21</v>
      </c>
      <c r="G15" s="12">
        <f>F15/C15</f>
        <v>6.5789473684210523E-3</v>
      </c>
      <c r="H15" s="13">
        <f>RANK(G15,G:G,1)</f>
        <v>6</v>
      </c>
      <c r="I15" s="12">
        <f>F15/B15</f>
        <v>1.186842997626314E-3</v>
      </c>
      <c r="J15" s="13">
        <f>RANK(I15,I:I,1)</f>
        <v>5</v>
      </c>
      <c r="K15" s="11">
        <v>16</v>
      </c>
      <c r="L15" s="12">
        <f>K15/B15</f>
        <v>9.042613315248107E-4</v>
      </c>
      <c r="M15" s="14">
        <f>RANK(L15,L:L,1)</f>
        <v>13</v>
      </c>
      <c r="N15" s="12">
        <f>K15/F15</f>
        <v>0.76190476190476186</v>
      </c>
      <c r="O15" s="14">
        <v>17</v>
      </c>
      <c r="P15" s="19">
        <v>2</v>
      </c>
      <c r="Q15" s="11">
        <f>IFERROR(ROUNDUP(B15/P15,0),0)</f>
        <v>8847</v>
      </c>
      <c r="R15" s="12">
        <f>Q15/SUM(Q$5:Q$27)</f>
        <v>3.5094052218616868E-2</v>
      </c>
      <c r="S15" s="16">
        <f>IF(Q15/SUM(Q$5:Q$27)=0,1,Q15/SUM(Q$5:Q$27))</f>
        <v>3.5094052218616868E-2</v>
      </c>
      <c r="T15" s="14">
        <f>IF(S15=1,0,RANK(S15,S:S,0))</f>
        <v>24</v>
      </c>
      <c r="U15" s="17">
        <v>30</v>
      </c>
      <c r="V15" s="13">
        <f>RANK(U15,U:U,1)</f>
        <v>25</v>
      </c>
      <c r="W15" s="18">
        <f>SUM(E15,H15,J15,M15,O15,V15,T15)</f>
        <v>105</v>
      </c>
      <c r="X15" s="29">
        <v>7</v>
      </c>
    </row>
    <row r="16" spans="1:240" ht="37.5" customHeight="1" x14ac:dyDescent="0.25">
      <c r="A16" s="40" t="s">
        <v>29</v>
      </c>
      <c r="B16" s="11">
        <v>6715</v>
      </c>
      <c r="C16" s="11">
        <v>1582</v>
      </c>
      <c r="D16" s="12">
        <f>C16/B16</f>
        <v>0.23559195830230825</v>
      </c>
      <c r="E16" s="13">
        <f>RANK(D16,D:D,1)</f>
        <v>25</v>
      </c>
      <c r="F16" s="11">
        <v>17</v>
      </c>
      <c r="G16" s="12">
        <f>F16/C16</f>
        <v>1.0745891276864728E-2</v>
      </c>
      <c r="H16" s="13">
        <f>RANK(G16,G:G,1)</f>
        <v>8</v>
      </c>
      <c r="I16" s="12">
        <f>F16/B16</f>
        <v>2.5316455696202532E-3</v>
      </c>
      <c r="J16" s="13">
        <f>RANK(I16,I:I,1)</f>
        <v>14</v>
      </c>
      <c r="K16" s="11">
        <v>5</v>
      </c>
      <c r="L16" s="12">
        <f>K16/B16</f>
        <v>7.4460163812360388E-4</v>
      </c>
      <c r="M16" s="14">
        <f>RANK(L16,L:L,1)</f>
        <v>10</v>
      </c>
      <c r="N16" s="12">
        <f>K16/F16</f>
        <v>0.29411764705882354</v>
      </c>
      <c r="O16" s="14">
        <v>4</v>
      </c>
      <c r="P16" s="15">
        <v>1</v>
      </c>
      <c r="Q16" s="11">
        <f>IFERROR(ROUNDUP(B16/P16,0),0)</f>
        <v>6715</v>
      </c>
      <c r="R16" s="12">
        <f>Q16/SUM(Q$5:Q$27)</f>
        <v>2.6636889414266108E-2</v>
      </c>
      <c r="S16" s="16">
        <f>IF(Q16/SUM(Q$5:Q$27)=0,1,Q16/SUM(Q$5:Q$27))</f>
        <v>2.6636889414266108E-2</v>
      </c>
      <c r="T16" s="14">
        <f>IF(S16=1,0,RANK(S16,S:S,0))</f>
        <v>26</v>
      </c>
      <c r="U16" s="17">
        <v>6</v>
      </c>
      <c r="V16" s="13">
        <f>RANK(U16,U:U,1)</f>
        <v>16</v>
      </c>
      <c r="W16" s="18">
        <f>SUM(E16,H16,J16,M16,O16,V16,T16)</f>
        <v>103</v>
      </c>
      <c r="X16" s="29">
        <v>8</v>
      </c>
    </row>
    <row r="17" spans="1:24" s="3" customFormat="1" ht="37.5" customHeight="1" x14ac:dyDescent="0.25">
      <c r="A17" s="40" t="s">
        <v>25</v>
      </c>
      <c r="B17" s="11">
        <v>286866</v>
      </c>
      <c r="C17" s="11">
        <v>45947</v>
      </c>
      <c r="D17" s="12">
        <f>C17/B17</f>
        <v>0.16016885932804864</v>
      </c>
      <c r="E17" s="13">
        <f>RANK(D17,D:D,1)</f>
        <v>9</v>
      </c>
      <c r="F17" s="11">
        <v>527</v>
      </c>
      <c r="G17" s="12">
        <f>F17/C17</f>
        <v>1.1469736870742377E-2</v>
      </c>
      <c r="H17" s="13">
        <f>RANK(G17,G:G,1)</f>
        <v>12</v>
      </c>
      <c r="I17" s="12">
        <f>F17/B17</f>
        <v>1.8370946713796685E-3</v>
      </c>
      <c r="J17" s="13">
        <f>RANK(I17,I:I,1)</f>
        <v>9</v>
      </c>
      <c r="K17" s="11">
        <v>457</v>
      </c>
      <c r="L17" s="12">
        <f>K17/B17</f>
        <v>1.593078301367189E-3</v>
      </c>
      <c r="M17" s="14">
        <f>RANK(L17,L:L,1)</f>
        <v>21</v>
      </c>
      <c r="N17" s="12">
        <f>K17/F17</f>
        <v>0.86717267552182165</v>
      </c>
      <c r="O17" s="14">
        <v>22</v>
      </c>
      <c r="P17" s="15">
        <v>15</v>
      </c>
      <c r="Q17" s="11">
        <f>IFERROR(ROUNDUP(B17/P17,0),0)</f>
        <v>19125</v>
      </c>
      <c r="R17" s="12">
        <f>Q17/SUM(Q$5:Q$27)</f>
        <v>7.586455845835284E-2</v>
      </c>
      <c r="S17" s="16">
        <f>IF(Q17/SUM(Q$5:Q$27)=0,1,Q17/SUM(Q$5:Q$27))</f>
        <v>7.586455845835284E-2</v>
      </c>
      <c r="T17" s="14">
        <f>IF(S17=1,0,RANK(S17,S:S,0))</f>
        <v>4</v>
      </c>
      <c r="U17" s="17">
        <v>340</v>
      </c>
      <c r="V17" s="13">
        <f>RANK(U17,U:U,1)</f>
        <v>26</v>
      </c>
      <c r="W17" s="18">
        <f>SUM(E17,H17,J17,M17,O17,V17,T17)</f>
        <v>103</v>
      </c>
      <c r="X17" s="29">
        <v>8</v>
      </c>
    </row>
    <row r="18" spans="1:24" s="3" customFormat="1" ht="37.5" customHeight="1" x14ac:dyDescent="0.25">
      <c r="A18" s="40" t="s">
        <v>13</v>
      </c>
      <c r="B18" s="11">
        <v>16943</v>
      </c>
      <c r="C18" s="11">
        <v>3495</v>
      </c>
      <c r="D18" s="12">
        <f>C18/B18</f>
        <v>0.20627987959629346</v>
      </c>
      <c r="E18" s="13">
        <f>RANK(D18,D:D,1)</f>
        <v>23</v>
      </c>
      <c r="F18" s="11">
        <v>73</v>
      </c>
      <c r="G18" s="12">
        <f>F18/C18</f>
        <v>2.088698140200286E-2</v>
      </c>
      <c r="H18" s="13">
        <f>RANK(G18,G:G,1)</f>
        <v>21</v>
      </c>
      <c r="I18" s="12">
        <f>F18/B18</f>
        <v>4.3085640087351705E-3</v>
      </c>
      <c r="J18" s="13">
        <f>RANK(I18,I:I,1)</f>
        <v>21</v>
      </c>
      <c r="K18" s="11">
        <v>6</v>
      </c>
      <c r="L18" s="12">
        <f>K18/B18</f>
        <v>3.5412854866316475E-4</v>
      </c>
      <c r="M18" s="14">
        <f>RANK(L18,L:L,1)</f>
        <v>8</v>
      </c>
      <c r="N18" s="12">
        <f>K18/F18</f>
        <v>8.2191780821917804E-2</v>
      </c>
      <c r="O18" s="14">
        <v>5</v>
      </c>
      <c r="P18" s="15">
        <v>1</v>
      </c>
      <c r="Q18" s="11">
        <f>IFERROR(ROUNDUP(B18/P18,0),0)</f>
        <v>16943</v>
      </c>
      <c r="R18" s="12">
        <f>Q18/SUM(Q$5:Q$27)</f>
        <v>6.7209056939078277E-2</v>
      </c>
      <c r="S18" s="16">
        <f>IF(Q18/SUM(Q$5:Q$27)=0,1,Q18/SUM(Q$5:Q$27))</f>
        <v>6.7209056939078277E-2</v>
      </c>
      <c r="T18" s="14">
        <f>IF(S18=1,0,RANK(S18,S:S,0))</f>
        <v>7</v>
      </c>
      <c r="U18" s="17">
        <v>5</v>
      </c>
      <c r="V18" s="13">
        <f>RANK(U18,U:U,1)</f>
        <v>15</v>
      </c>
      <c r="W18" s="18">
        <f>SUM(E18,H18,J18,M18,O18,V18,T18)</f>
        <v>100</v>
      </c>
      <c r="X18" s="29">
        <v>10</v>
      </c>
    </row>
    <row r="19" spans="1:24" s="3" customFormat="1" ht="37.5" customHeight="1" x14ac:dyDescent="0.25">
      <c r="A19" s="40" t="s">
        <v>18</v>
      </c>
      <c r="B19" s="11">
        <v>11913</v>
      </c>
      <c r="C19" s="11">
        <v>2587</v>
      </c>
      <c r="D19" s="12">
        <f>C19/B19</f>
        <v>0.21715772685301771</v>
      </c>
      <c r="E19" s="13">
        <f>RANK(D19,D:D,1)</f>
        <v>24</v>
      </c>
      <c r="F19" s="11">
        <v>35</v>
      </c>
      <c r="G19" s="12">
        <f>F19/C19</f>
        <v>1.3529184383455741E-2</v>
      </c>
      <c r="H19" s="13">
        <f>RANK(G19,G:G,1)</f>
        <v>13</v>
      </c>
      <c r="I19" s="12">
        <f>F19/B19</f>
        <v>2.9379669268865946E-3</v>
      </c>
      <c r="J19" s="13">
        <f>RANK(I19,I:I,1)</f>
        <v>17</v>
      </c>
      <c r="K19" s="11">
        <v>10</v>
      </c>
      <c r="L19" s="12">
        <f>K19/B19</f>
        <v>8.3941912196759845E-4</v>
      </c>
      <c r="M19" s="14">
        <f>RANK(L19,L:L,1)</f>
        <v>12</v>
      </c>
      <c r="N19" s="12">
        <f>K19/F19</f>
        <v>0.2857142857142857</v>
      </c>
      <c r="O19" s="14">
        <v>12</v>
      </c>
      <c r="P19" s="15">
        <v>1</v>
      </c>
      <c r="Q19" s="11">
        <f>IFERROR(ROUNDUP(B19/P19,0),0)</f>
        <v>11913</v>
      </c>
      <c r="R19" s="12">
        <f>Q19/SUM(Q$5:Q$27)</f>
        <v>4.7256182217744178E-2</v>
      </c>
      <c r="S19" s="16">
        <f>IF(Q19/SUM(Q$5:Q$27)=0,1,Q19/SUM(Q$5:Q$27))</f>
        <v>4.7256182217744178E-2</v>
      </c>
      <c r="T19" s="14">
        <f>IF(S19=1,0,RANK(S19,S:S,0))</f>
        <v>12</v>
      </c>
      <c r="U19" s="17">
        <v>4</v>
      </c>
      <c r="V19" s="13">
        <f>RANK(U19,U:U,1)</f>
        <v>9</v>
      </c>
      <c r="W19" s="18">
        <f>SUM(E19,H19,J19,M19,O19,V19,T19)</f>
        <v>99</v>
      </c>
      <c r="X19" s="29">
        <v>11</v>
      </c>
    </row>
    <row r="20" spans="1:24" s="3" customFormat="1" ht="37.5" customHeight="1" x14ac:dyDescent="0.25">
      <c r="A20" s="40" t="s">
        <v>32</v>
      </c>
      <c r="B20" s="11">
        <v>8708</v>
      </c>
      <c r="C20" s="11">
        <v>1618</v>
      </c>
      <c r="D20" s="12">
        <f>C20/B20</f>
        <v>0.18580615525953145</v>
      </c>
      <c r="E20" s="13">
        <f>RANK(D20,D:D,1)</f>
        <v>16</v>
      </c>
      <c r="F20" s="11">
        <v>18</v>
      </c>
      <c r="G20" s="12">
        <f>F20/C20</f>
        <v>1.1124845488257108E-2</v>
      </c>
      <c r="H20" s="13">
        <f>RANK(G20,G:G,1)</f>
        <v>11</v>
      </c>
      <c r="I20" s="12">
        <f>F20/B20</f>
        <v>2.0670647680293983E-3</v>
      </c>
      <c r="J20" s="13">
        <f>RANK(I20,I:I,1)</f>
        <v>12</v>
      </c>
      <c r="K20" s="11">
        <v>11</v>
      </c>
      <c r="L20" s="12">
        <f>K20/B20</f>
        <v>1.2632062471290768E-3</v>
      </c>
      <c r="M20" s="14">
        <f>RANK(L20,L:L,1)</f>
        <v>17</v>
      </c>
      <c r="N20" s="12">
        <f>K20/F20</f>
        <v>0.61111111111111116</v>
      </c>
      <c r="O20" s="14">
        <v>11</v>
      </c>
      <c r="P20" s="15">
        <v>1</v>
      </c>
      <c r="Q20" s="11">
        <f>IFERROR(ROUNDUP(B20/P20,0),0)</f>
        <v>8708</v>
      </c>
      <c r="R20" s="12">
        <f>Q20/SUM(Q$5:Q$27)</f>
        <v>3.4542670591128706E-2</v>
      </c>
      <c r="S20" s="16">
        <f>IF(Q20/SUM(Q$5:Q$27)=0,1,Q20/SUM(Q$5:Q$27))</f>
        <v>3.4542670591128706E-2</v>
      </c>
      <c r="T20" s="14">
        <f>IF(S20=1,0,RANK(S20,S:S,0))</f>
        <v>25</v>
      </c>
      <c r="U20" s="17">
        <v>0</v>
      </c>
      <c r="V20" s="13">
        <f>RANK(U20,U:U,1)</f>
        <v>1</v>
      </c>
      <c r="W20" s="18">
        <f>SUM(E20,H20,J20,M20,O20,V20,T20)</f>
        <v>93</v>
      </c>
      <c r="X20" s="29">
        <v>12</v>
      </c>
    </row>
    <row r="21" spans="1:24" s="3" customFormat="1" ht="37.5" customHeight="1" x14ac:dyDescent="0.25">
      <c r="A21" s="40" t="s">
        <v>14</v>
      </c>
      <c r="B21" s="11">
        <v>13432</v>
      </c>
      <c r="C21" s="11">
        <v>2299</v>
      </c>
      <c r="D21" s="12">
        <f>C21/B21</f>
        <v>0.17115842763549732</v>
      </c>
      <c r="E21" s="13">
        <f>RANK(D21,D:D,1)</f>
        <v>12</v>
      </c>
      <c r="F21" s="11">
        <v>71</v>
      </c>
      <c r="G21" s="12">
        <f>F21/C21</f>
        <v>3.0882992605480643E-2</v>
      </c>
      <c r="H21" s="13">
        <f>RANK(G21,G:G,1)</f>
        <v>25</v>
      </c>
      <c r="I21" s="12">
        <f>F21/B21</f>
        <v>5.2858844550327574E-3</v>
      </c>
      <c r="J21" s="13">
        <f>RANK(I21,I:I,1)</f>
        <v>23</v>
      </c>
      <c r="K21" s="11">
        <v>0</v>
      </c>
      <c r="L21" s="12">
        <f>K21/B21</f>
        <v>0</v>
      </c>
      <c r="M21" s="14">
        <f>RANK(L21,L:L,1)</f>
        <v>1</v>
      </c>
      <c r="N21" s="12">
        <f>K21/F21</f>
        <v>0</v>
      </c>
      <c r="O21" s="14">
        <v>2</v>
      </c>
      <c r="P21" s="15">
        <v>1</v>
      </c>
      <c r="Q21" s="11">
        <f>IFERROR(ROUNDUP(B21/P21,0),0)</f>
        <v>13432</v>
      </c>
      <c r="R21" s="12">
        <f>Q21/SUM(Q$5:Q$27)</f>
        <v>5.3281712377129163E-2</v>
      </c>
      <c r="S21" s="16">
        <f>IF(Q21/SUM(Q$5:Q$27)=0,1,Q21/SUM(Q$5:Q$27))</f>
        <v>5.3281712377129163E-2</v>
      </c>
      <c r="T21" s="14">
        <f>IF(S21=1,0,RANK(S21,S:S,0))</f>
        <v>10</v>
      </c>
      <c r="U21" s="17">
        <v>15</v>
      </c>
      <c r="V21" s="13">
        <f>RANK(U21,U:U,1)</f>
        <v>19</v>
      </c>
      <c r="W21" s="18">
        <f>SUM(E21,H21,J21,M21,O21,V21,T21)</f>
        <v>92</v>
      </c>
      <c r="X21" s="29">
        <v>13</v>
      </c>
    </row>
    <row r="22" spans="1:24" s="3" customFormat="1" ht="37.5" customHeight="1" x14ac:dyDescent="0.25">
      <c r="A22" s="40" t="s">
        <v>33</v>
      </c>
      <c r="B22" s="11">
        <v>11715</v>
      </c>
      <c r="C22" s="11">
        <v>1738</v>
      </c>
      <c r="D22" s="12">
        <f>C22/B22</f>
        <v>0.14835680751173708</v>
      </c>
      <c r="E22" s="13">
        <f>RANK(D22,D:D,1)</f>
        <v>5</v>
      </c>
      <c r="F22" s="11">
        <v>45</v>
      </c>
      <c r="G22" s="12">
        <f>F22/C22</f>
        <v>2.5891829689298044E-2</v>
      </c>
      <c r="H22" s="13">
        <f>RANK(G22,G:G,1)</f>
        <v>22</v>
      </c>
      <c r="I22" s="12">
        <f>F22/B22</f>
        <v>3.8412291933418692E-3</v>
      </c>
      <c r="J22" s="13">
        <f>RANK(I22,I:I,1)</f>
        <v>19</v>
      </c>
      <c r="K22" s="11">
        <v>0</v>
      </c>
      <c r="L22" s="12">
        <f>K22/B22</f>
        <v>0</v>
      </c>
      <c r="M22" s="14">
        <f>RANK(L22,L:L,1)</f>
        <v>1</v>
      </c>
      <c r="N22" s="12">
        <f>K22/F22</f>
        <v>0</v>
      </c>
      <c r="O22" s="14">
        <v>8</v>
      </c>
      <c r="P22" s="15">
        <v>1</v>
      </c>
      <c r="Q22" s="11">
        <f>IFERROR(ROUNDUP(B22/P22,0),0)</f>
        <v>11715</v>
      </c>
      <c r="R22" s="12">
        <f>Q22/SUM(Q$5:Q$27)</f>
        <v>4.6470760906645932E-2</v>
      </c>
      <c r="S22" s="16">
        <f>IF(Q22/SUM(Q$5:Q$27)=0,1,Q22/SUM(Q$5:Q$27))</f>
        <v>4.6470760906645932E-2</v>
      </c>
      <c r="T22" s="14">
        <f>IF(S22=1,0,RANK(S22,S:S,0))</f>
        <v>13</v>
      </c>
      <c r="U22" s="17">
        <v>24</v>
      </c>
      <c r="V22" s="13">
        <f>RANK(U22,U:U,1)</f>
        <v>23</v>
      </c>
      <c r="W22" s="18">
        <f>SUM(E22,H22,J22,M22,O22,V22,T22)</f>
        <v>91</v>
      </c>
      <c r="X22" s="29">
        <v>14</v>
      </c>
    </row>
    <row r="23" spans="1:24" s="3" customFormat="1" ht="37.5" customHeight="1" x14ac:dyDescent="0.25">
      <c r="A23" s="40" t="s">
        <v>20</v>
      </c>
      <c r="B23" s="11">
        <v>13393</v>
      </c>
      <c r="C23" s="11">
        <v>2045</v>
      </c>
      <c r="D23" s="12">
        <f>C23/B23</f>
        <v>0.15269170462181736</v>
      </c>
      <c r="E23" s="13">
        <f>RANK(D23,D:D,1)</f>
        <v>8</v>
      </c>
      <c r="F23" s="11">
        <v>80</v>
      </c>
      <c r="G23" s="12">
        <f>F23/C23</f>
        <v>3.9119804400977995E-2</v>
      </c>
      <c r="H23" s="13">
        <f>RANK(G23,G:G,1)</f>
        <v>26</v>
      </c>
      <c r="I23" s="12">
        <f>F23/B23</f>
        <v>5.9732696184574031E-3</v>
      </c>
      <c r="J23" s="13">
        <f>RANK(I23,I:I,1)</f>
        <v>26</v>
      </c>
      <c r="K23" s="11">
        <v>0</v>
      </c>
      <c r="L23" s="12">
        <f>K23/B23</f>
        <v>0</v>
      </c>
      <c r="M23" s="14">
        <f>RANK(L23,L:L,1)</f>
        <v>1</v>
      </c>
      <c r="N23" s="12">
        <f>K23/F23</f>
        <v>0</v>
      </c>
      <c r="O23" s="14">
        <v>6</v>
      </c>
      <c r="P23" s="15">
        <v>1</v>
      </c>
      <c r="Q23" s="11">
        <f>IFERROR(ROUNDUP(B23/P23,0),0)</f>
        <v>13393</v>
      </c>
      <c r="R23" s="12">
        <f>Q23/SUM(Q$5:Q$27)</f>
        <v>5.3127008179488601E-2</v>
      </c>
      <c r="S23" s="16">
        <f>IF(Q23/SUM(Q$5:Q$27)=0,1,Q23/SUM(Q$5:Q$27))</f>
        <v>5.3127008179488601E-2</v>
      </c>
      <c r="T23" s="14">
        <f>IF(S23=1,0,RANK(S23,S:S,0))</f>
        <v>11</v>
      </c>
      <c r="U23" s="17">
        <v>4</v>
      </c>
      <c r="V23" s="13">
        <f>RANK(U23,U:U,1)</f>
        <v>9</v>
      </c>
      <c r="W23" s="18">
        <f>SUM(E23,H23,J23,M23,O23,V23,T23)</f>
        <v>87</v>
      </c>
      <c r="X23" s="29">
        <v>15</v>
      </c>
    </row>
    <row r="24" spans="1:24" s="3" customFormat="1" ht="37.5" customHeight="1" x14ac:dyDescent="0.25">
      <c r="A24" s="40" t="s">
        <v>27</v>
      </c>
      <c r="B24" s="11">
        <v>19617</v>
      </c>
      <c r="C24" s="11">
        <v>2626</v>
      </c>
      <c r="D24" s="12">
        <f>C24/B24</f>
        <v>0.13386348575215373</v>
      </c>
      <c r="E24" s="13">
        <f>RANK(D24,D:D,1)</f>
        <v>4</v>
      </c>
      <c r="F24" s="11">
        <v>54</v>
      </c>
      <c r="G24" s="12">
        <f>F24/C24</f>
        <v>2.0563594821020565E-2</v>
      </c>
      <c r="H24" s="13">
        <f>RANK(G24,G:G,1)</f>
        <v>19</v>
      </c>
      <c r="I24" s="12">
        <f>F24/B24</f>
        <v>2.7527144823367485E-3</v>
      </c>
      <c r="J24" s="13">
        <f>RANK(I24,I:I,1)</f>
        <v>15</v>
      </c>
      <c r="K24" s="11">
        <v>33</v>
      </c>
      <c r="L24" s="12">
        <f>K24/B24</f>
        <v>1.6822144058724576E-3</v>
      </c>
      <c r="M24" s="14">
        <f>RANK(L24,L:L,1)</f>
        <v>22</v>
      </c>
      <c r="N24" s="12">
        <f>K24/F24</f>
        <v>0.61111111111111116</v>
      </c>
      <c r="O24" s="14">
        <v>15</v>
      </c>
      <c r="P24" s="15">
        <v>1</v>
      </c>
      <c r="Q24" s="11">
        <f>IFERROR(ROUNDUP(B24/P24,0),0)</f>
        <v>19617</v>
      </c>
      <c r="R24" s="12">
        <f>Q24/SUM(Q$5:Q$27)</f>
        <v>7.781621141320301E-2</v>
      </c>
      <c r="S24" s="16">
        <f>IF(Q24/SUM(Q$5:Q$27)=0,1,Q24/SUM(Q$5:Q$27))</f>
        <v>7.781621141320301E-2</v>
      </c>
      <c r="T24" s="14">
        <f>IF(S24=1,0,RANK(S24,S:S,0))</f>
        <v>3</v>
      </c>
      <c r="U24" s="17">
        <v>4</v>
      </c>
      <c r="V24" s="13">
        <f>RANK(U24,U:U,1)</f>
        <v>9</v>
      </c>
      <c r="W24" s="18">
        <f>SUM(E24,H24,J24,M24,O24,V24,T24)</f>
        <v>87</v>
      </c>
      <c r="X24" s="29">
        <v>15</v>
      </c>
    </row>
    <row r="25" spans="1:24" s="3" customFormat="1" ht="37.5" customHeight="1" x14ac:dyDescent="0.25">
      <c r="A25" s="40" t="s">
        <v>31</v>
      </c>
      <c r="B25" s="11">
        <v>22880</v>
      </c>
      <c r="C25" s="11">
        <v>4318</v>
      </c>
      <c r="D25" s="12">
        <f>C25/B25</f>
        <v>0.18872377622377623</v>
      </c>
      <c r="E25" s="13">
        <f>RANK(D25,D:D,1)</f>
        <v>18</v>
      </c>
      <c r="F25" s="11">
        <v>47</v>
      </c>
      <c r="G25" s="12">
        <f>F25/C25</f>
        <v>1.0884668828161186E-2</v>
      </c>
      <c r="H25" s="13">
        <f>RANK(G25,G:G,1)</f>
        <v>10</v>
      </c>
      <c r="I25" s="12">
        <f>F25/B25</f>
        <v>2.0541958041958041E-3</v>
      </c>
      <c r="J25" s="13">
        <f>RANK(I25,I:I,1)</f>
        <v>11</v>
      </c>
      <c r="K25" s="11">
        <v>13</v>
      </c>
      <c r="L25" s="12">
        <f>K25/B25</f>
        <v>5.6818181818181815E-4</v>
      </c>
      <c r="M25" s="14">
        <f>RANK(L25,L:L,1)</f>
        <v>9</v>
      </c>
      <c r="N25" s="12">
        <f>K25/F25</f>
        <v>0.27659574468085107</v>
      </c>
      <c r="O25" s="14">
        <v>18</v>
      </c>
      <c r="P25" s="15">
        <v>2</v>
      </c>
      <c r="Q25" s="11">
        <f>IFERROR(ROUNDUP(B25/P25,0),0)</f>
        <v>11440</v>
      </c>
      <c r="R25" s="12">
        <f>Q25/SUM(Q$5:Q$27)</f>
        <v>4.5379897974565042E-2</v>
      </c>
      <c r="S25" s="16">
        <f>IF(Q25/SUM(Q$5:Q$27)=0,1,Q25/SUM(Q$5:Q$27))</f>
        <v>4.5379897974565042E-2</v>
      </c>
      <c r="T25" s="14">
        <f>IF(S25=1,0,RANK(S25,S:S,0))</f>
        <v>15</v>
      </c>
      <c r="U25" s="17">
        <v>3</v>
      </c>
      <c r="V25" s="13">
        <f>RANK(U25,U:U,1)</f>
        <v>5</v>
      </c>
      <c r="W25" s="18">
        <f>SUM(E25,H25,J25,M25,O25,V25,T25)</f>
        <v>86</v>
      </c>
      <c r="X25" s="29">
        <v>17</v>
      </c>
    </row>
    <row r="26" spans="1:24" s="3" customFormat="1" ht="37.5" customHeight="1" x14ac:dyDescent="0.25">
      <c r="A26" s="40" t="s">
        <v>15</v>
      </c>
      <c r="B26" s="11">
        <v>15115</v>
      </c>
      <c r="C26" s="11">
        <v>2683</v>
      </c>
      <c r="D26" s="12">
        <f>C26/B26</f>
        <v>0.17750578895137281</v>
      </c>
      <c r="E26" s="13">
        <f>RANK(D26,D:D,1)</f>
        <v>14</v>
      </c>
      <c r="F26" s="11">
        <v>18</v>
      </c>
      <c r="G26" s="12">
        <f>F26/C26</f>
        <v>6.7089079388743941E-3</v>
      </c>
      <c r="H26" s="13">
        <f>RANK(G26,G:G,1)</f>
        <v>7</v>
      </c>
      <c r="I26" s="12">
        <f>F26/B26</f>
        <v>1.1908699966920277E-3</v>
      </c>
      <c r="J26" s="13">
        <f>RANK(I26,I:I,1)</f>
        <v>6</v>
      </c>
      <c r="K26" s="11">
        <v>14</v>
      </c>
      <c r="L26" s="12">
        <f>K26/B26</f>
        <v>9.2623221964935494E-4</v>
      </c>
      <c r="M26" s="14">
        <f>RANK(L26,L:L,1)</f>
        <v>14</v>
      </c>
      <c r="N26" s="12">
        <f>K26/F26</f>
        <v>0.77777777777777779</v>
      </c>
      <c r="O26" s="14">
        <v>16</v>
      </c>
      <c r="P26" s="15">
        <v>1</v>
      </c>
      <c r="Q26" s="11">
        <f>IFERROR(ROUNDUP(B26/P26,0),0)</f>
        <v>15115</v>
      </c>
      <c r="R26" s="12">
        <f>Q26/SUM(Q$5:Q$27)</f>
        <v>5.9957793521464214E-2</v>
      </c>
      <c r="S26" s="16">
        <f>IF(Q26/SUM(Q$5:Q$27)=0,1,Q26/SUM(Q$5:Q$27))</f>
        <v>5.9957793521464214E-2</v>
      </c>
      <c r="T26" s="14">
        <f>IF(S26=1,0,RANK(S26,S:S,0))</f>
        <v>8</v>
      </c>
      <c r="U26" s="17">
        <v>23</v>
      </c>
      <c r="V26" s="13">
        <f>RANK(U26,U:U,1)</f>
        <v>21</v>
      </c>
      <c r="W26" s="18">
        <f>SUM(E26,H26,J26,M26,O26,V26,T26)</f>
        <v>86</v>
      </c>
      <c r="X26" s="29">
        <v>17</v>
      </c>
    </row>
    <row r="27" spans="1:24" s="3" customFormat="1" ht="37.5" customHeight="1" x14ac:dyDescent="0.25">
      <c r="A27" s="40" t="s">
        <v>19</v>
      </c>
      <c r="B27" s="11">
        <v>12986</v>
      </c>
      <c r="C27" s="11">
        <v>1505</v>
      </c>
      <c r="D27" s="12">
        <f>C27/B27</f>
        <v>0.11589403973509933</v>
      </c>
      <c r="E27" s="13">
        <f>RANK(D27,D:D,1)</f>
        <v>1</v>
      </c>
      <c r="F27" s="11">
        <v>26</v>
      </c>
      <c r="G27" s="12">
        <f>F27/C27</f>
        <v>1.7275747508305649E-2</v>
      </c>
      <c r="H27" s="13">
        <f>RANK(G27,G:G,1)</f>
        <v>17</v>
      </c>
      <c r="I27" s="12">
        <f>F27/B27</f>
        <v>2.0021561681811181E-3</v>
      </c>
      <c r="J27" s="13">
        <f>RANK(I27,I:I,1)</f>
        <v>10</v>
      </c>
      <c r="K27" s="11">
        <v>28</v>
      </c>
      <c r="L27" s="12">
        <f>K27/B27</f>
        <v>2.1561681811181274E-3</v>
      </c>
      <c r="M27" s="14">
        <f>RANK(L27,L:L,1)</f>
        <v>25</v>
      </c>
      <c r="N27" s="12">
        <f>K27/F27</f>
        <v>1.0769230769230769</v>
      </c>
      <c r="O27" s="14">
        <v>14</v>
      </c>
      <c r="P27" s="15">
        <v>1.25</v>
      </c>
      <c r="Q27" s="11">
        <f>IFERROR(ROUNDUP(B27/P27,0),0)</f>
        <v>10389</v>
      </c>
      <c r="R27" s="12">
        <f>Q27/SUM(Q$5:Q$27)</f>
        <v>4.1210818186866803E-2</v>
      </c>
      <c r="S27" s="16">
        <f>IF(Q27/SUM(Q$5:Q$27)=0,1,Q27/SUM(Q$5:Q$27))</f>
        <v>4.1210818186866803E-2</v>
      </c>
      <c r="T27" s="14">
        <f>IF(S27=1,0,RANK(S27,S:S,0))</f>
        <v>18</v>
      </c>
      <c r="U27" s="17">
        <v>0</v>
      </c>
      <c r="V27" s="13">
        <f>RANK(U27,U:U,1)</f>
        <v>1</v>
      </c>
      <c r="W27" s="18">
        <f>SUM(E27,H27,J27,M27,O27,V27,T27)</f>
        <v>86</v>
      </c>
      <c r="X27" s="29">
        <v>17</v>
      </c>
    </row>
    <row r="28" spans="1:24" s="3" customFormat="1" ht="37.5" customHeight="1" x14ac:dyDescent="0.25">
      <c r="A28" s="41" t="s">
        <v>12</v>
      </c>
      <c r="B28" s="11">
        <v>9259</v>
      </c>
      <c r="C28" s="11">
        <v>1766</v>
      </c>
      <c r="D28" s="12">
        <f>C28/B28</f>
        <v>0.19073334053353494</v>
      </c>
      <c r="E28" s="13">
        <f>RANK(D28,D:D,1)</f>
        <v>20</v>
      </c>
      <c r="F28" s="11">
        <v>27</v>
      </c>
      <c r="G28" s="12">
        <f>F28/C28</f>
        <v>1.5288788221970554E-2</v>
      </c>
      <c r="H28" s="13">
        <f>RANK(G28,G:G,1)</f>
        <v>14</v>
      </c>
      <c r="I28" s="12">
        <f>F28/B28</f>
        <v>2.9160816502862082E-3</v>
      </c>
      <c r="J28" s="13">
        <f>RANK(I28,I:I,1)</f>
        <v>16</v>
      </c>
      <c r="K28" s="11">
        <v>0</v>
      </c>
      <c r="L28" s="12">
        <f>K28/B28</f>
        <v>0</v>
      </c>
      <c r="M28" s="14">
        <f>RANK(L28,L:L,1)</f>
        <v>1</v>
      </c>
      <c r="N28" s="12">
        <f>K28/F28</f>
        <v>0</v>
      </c>
      <c r="O28" s="14">
        <v>1</v>
      </c>
      <c r="P28" s="15">
        <v>1</v>
      </c>
      <c r="Q28" s="11">
        <f>IFERROR(ROUNDUP(B28/P28,0),0)</f>
        <v>9259</v>
      </c>
      <c r="R28" s="12">
        <f>Q28/SUM(Q$5:Q$27)</f>
        <v>3.6728363229588966E-2</v>
      </c>
      <c r="S28" s="16">
        <f>IF(Q28/SUM(Q$5:Q$27)=0,1,Q28/SUM(Q$5:Q$27))</f>
        <v>3.6728363229588966E-2</v>
      </c>
      <c r="T28" s="14">
        <f>IF(S28=1,0,RANK(S28,S:S,0))</f>
        <v>22</v>
      </c>
      <c r="U28" s="17">
        <v>4</v>
      </c>
      <c r="V28" s="13">
        <f>RANK(U28,U:U,1)</f>
        <v>9</v>
      </c>
      <c r="W28" s="18">
        <f>SUM(E28,H28,J28,M28,O28,V28,T28)</f>
        <v>83</v>
      </c>
      <c r="X28" s="29">
        <v>20</v>
      </c>
    </row>
    <row r="29" spans="1:24" s="3" customFormat="1" ht="37.5" customHeight="1" x14ac:dyDescent="0.25">
      <c r="A29" s="40" t="s">
        <v>34</v>
      </c>
      <c r="B29" s="11">
        <v>9360</v>
      </c>
      <c r="C29" s="11">
        <v>1521</v>
      </c>
      <c r="D29" s="12">
        <f>C29/B29</f>
        <v>0.16250000000000001</v>
      </c>
      <c r="E29" s="13">
        <f>RANK(D29,D:D,1)</f>
        <v>10</v>
      </c>
      <c r="F29" s="11">
        <v>10</v>
      </c>
      <c r="G29" s="12">
        <f>F29/C29</f>
        <v>6.5746219592373442E-3</v>
      </c>
      <c r="H29" s="13">
        <f>RANK(G29,G:G,1)</f>
        <v>5</v>
      </c>
      <c r="I29" s="12">
        <f>F29/B29</f>
        <v>1.0683760683760685E-3</v>
      </c>
      <c r="J29" s="13">
        <f>RANK(I29,I:I,1)</f>
        <v>4</v>
      </c>
      <c r="K29" s="11">
        <v>10</v>
      </c>
      <c r="L29" s="12">
        <f>K29/B29</f>
        <v>1.0683760683760685E-3</v>
      </c>
      <c r="M29" s="14">
        <f>RANK(L29,L:L,1)</f>
        <v>15</v>
      </c>
      <c r="N29" s="12">
        <f>K29/F29</f>
        <v>1</v>
      </c>
      <c r="O29" s="14">
        <v>24</v>
      </c>
      <c r="P29" s="15">
        <v>1</v>
      </c>
      <c r="Q29" s="11">
        <f>IFERROR(ROUNDUP(B29/P29,0),0)</f>
        <v>9360</v>
      </c>
      <c r="R29" s="12">
        <f>Q29/SUM(Q$5:Q$27)</f>
        <v>3.7129007433735033E-2</v>
      </c>
      <c r="S29" s="16">
        <f>IF(Q29/SUM(Q$5:Q$27)=0,1,Q29/SUM(Q$5:Q$27))</f>
        <v>3.7129007433735033E-2</v>
      </c>
      <c r="T29" s="14">
        <f>IF(S29=1,0,RANK(S29,S:S,0))</f>
        <v>20</v>
      </c>
      <c r="U29" s="17">
        <v>3</v>
      </c>
      <c r="V29" s="13">
        <f>RANK(U29,U:U,1)</f>
        <v>5</v>
      </c>
      <c r="W29" s="18">
        <f>SUM(E29,H29,J29,M29,O29,V29,T29)</f>
        <v>83</v>
      </c>
      <c r="X29" s="29">
        <v>20</v>
      </c>
    </row>
    <row r="30" spans="1:24" s="3" customFormat="1" ht="37.5" customHeight="1" x14ac:dyDescent="0.25">
      <c r="A30" s="40" t="s">
        <v>37</v>
      </c>
      <c r="B30" s="11">
        <v>10386</v>
      </c>
      <c r="C30" s="11">
        <v>1577</v>
      </c>
      <c r="D30" s="12">
        <f>C30/B30</f>
        <v>0.15183901405738495</v>
      </c>
      <c r="E30" s="13">
        <f>RANK(D30,D:D,1)</f>
        <v>7</v>
      </c>
      <c r="F30" s="11">
        <v>17</v>
      </c>
      <c r="G30" s="12">
        <f>F30/C30</f>
        <v>1.077996195307546E-2</v>
      </c>
      <c r="H30" s="13">
        <f>RANK(G30,G:G,1)</f>
        <v>9</v>
      </c>
      <c r="I30" s="12">
        <f>F30/B30</f>
        <v>1.6368187945310995E-3</v>
      </c>
      <c r="J30" s="13">
        <f>RANK(I30,I:I,1)</f>
        <v>8</v>
      </c>
      <c r="K30" s="11">
        <v>1</v>
      </c>
      <c r="L30" s="12">
        <f>K30/B30</f>
        <v>9.6283458501829385E-5</v>
      </c>
      <c r="M30" s="14">
        <f>RANK(L30,L:L,1)</f>
        <v>6</v>
      </c>
      <c r="N30" s="12">
        <f>K30/F30</f>
        <v>5.8823529411764705E-2</v>
      </c>
      <c r="O30" s="14">
        <v>26</v>
      </c>
      <c r="P30" s="15">
        <v>1</v>
      </c>
      <c r="Q30" s="11">
        <f>IFERROR(ROUNDUP(B30/P30,0),0)</f>
        <v>10386</v>
      </c>
      <c r="R30" s="12">
        <f>Q30/SUM(Q$5:Q$27)</f>
        <v>4.1198917863971375E-2</v>
      </c>
      <c r="S30" s="16">
        <f>IF(Q30/SUM(Q$5:Q$27)=0,1,Q30/SUM(Q$5:Q$27))</f>
        <v>4.1198917863971375E-2</v>
      </c>
      <c r="T30" s="14">
        <f>IF(S30=1,0,RANK(S30,S:S,0))</f>
        <v>19</v>
      </c>
      <c r="U30" s="17">
        <v>3</v>
      </c>
      <c r="V30" s="13">
        <f>RANK(U30,U:U,1)</f>
        <v>5</v>
      </c>
      <c r="W30" s="18">
        <f>SUM(E30,H30,J30,M30,O30,V30,T30)</f>
        <v>80</v>
      </c>
      <c r="X30" s="29">
        <v>22</v>
      </c>
    </row>
    <row r="31" spans="1:24" s="3" customFormat="1" ht="37.5" customHeight="1" x14ac:dyDescent="0.25">
      <c r="A31" s="40" t="s">
        <v>28</v>
      </c>
      <c r="B31" s="11">
        <v>13624</v>
      </c>
      <c r="C31" s="11">
        <v>2795</v>
      </c>
      <c r="D31" s="12">
        <f>C31/B31</f>
        <v>0.20515267175572519</v>
      </c>
      <c r="E31" s="13">
        <f>RANK(D31,D:D,1)</f>
        <v>22</v>
      </c>
      <c r="F31" s="11">
        <v>17</v>
      </c>
      <c r="G31" s="12">
        <f>F31/C31</f>
        <v>6.0822898032200359E-3</v>
      </c>
      <c r="H31" s="13">
        <f>RANK(G31,G:G,1)</f>
        <v>4</v>
      </c>
      <c r="I31" s="12">
        <f>F31/B31</f>
        <v>1.2477980035231944E-3</v>
      </c>
      <c r="J31" s="13">
        <f>RANK(I31,I:I,1)</f>
        <v>7</v>
      </c>
      <c r="K31" s="11">
        <v>11</v>
      </c>
      <c r="L31" s="12">
        <f>K31/B31</f>
        <v>8.0739870816206693E-4</v>
      </c>
      <c r="M31" s="14">
        <f>RANK(L31,L:L,1)</f>
        <v>11</v>
      </c>
      <c r="N31" s="12">
        <f>K31/F31</f>
        <v>0.6470588235294118</v>
      </c>
      <c r="O31" s="14">
        <v>7</v>
      </c>
      <c r="P31" s="15">
        <v>1.5</v>
      </c>
      <c r="Q31" s="11">
        <f>IFERROR(ROUNDUP(B31/P31,0),0)</f>
        <v>9083</v>
      </c>
      <c r="R31" s="12">
        <f>Q31/SUM(Q$5:Q$27)</f>
        <v>3.6030210953057196E-2</v>
      </c>
      <c r="S31" s="16">
        <f>IF(Q31/SUM(Q$5:Q$27)=0,1,Q31/SUM(Q$5:Q$27))</f>
        <v>3.6030210953057196E-2</v>
      </c>
      <c r="T31" s="14">
        <f>IF(S31=1,0,RANK(S31,S:S,0))</f>
        <v>23</v>
      </c>
      <c r="U31" s="17">
        <v>1</v>
      </c>
      <c r="V31" s="13">
        <f>RANK(U31,U:U,1)</f>
        <v>4</v>
      </c>
      <c r="W31" s="18">
        <f>SUM(E31,H31,J31,M31,O31,V31,T31)</f>
        <v>78</v>
      </c>
      <c r="X31" s="29">
        <v>23</v>
      </c>
    </row>
    <row r="32" spans="1:24" s="3" customFormat="1" ht="37.5" customHeight="1" x14ac:dyDescent="0.25">
      <c r="A32" s="40" t="s">
        <v>36</v>
      </c>
      <c r="B32" s="11">
        <v>4636</v>
      </c>
      <c r="C32" s="11">
        <v>811</v>
      </c>
      <c r="D32" s="12">
        <f>C32/B32</f>
        <v>0.17493528904227781</v>
      </c>
      <c r="E32" s="13">
        <f>RANK(D32,D:D,1)</f>
        <v>13</v>
      </c>
      <c r="F32" s="11">
        <v>4</v>
      </c>
      <c r="G32" s="12">
        <f>F32/C32</f>
        <v>4.9321824907521579E-3</v>
      </c>
      <c r="H32" s="13">
        <f>RANK(G32,G:G,1)</f>
        <v>3</v>
      </c>
      <c r="I32" s="12">
        <f>F32/B32</f>
        <v>8.6281276962899055E-4</v>
      </c>
      <c r="J32" s="13">
        <f>RANK(I32,I:I,1)</f>
        <v>3</v>
      </c>
      <c r="K32" s="11">
        <v>6</v>
      </c>
      <c r="L32" s="12">
        <f>K32/B32</f>
        <v>1.2942191544434857E-3</v>
      </c>
      <c r="M32" s="14">
        <f>RANK(L32,L:L,1)</f>
        <v>18</v>
      </c>
      <c r="N32" s="12">
        <f>K32/F32</f>
        <v>1.5</v>
      </c>
      <c r="O32" s="14">
        <v>3</v>
      </c>
      <c r="P32" s="15">
        <v>0.5</v>
      </c>
      <c r="Q32" s="11">
        <f>IFERROR(ROUNDUP(B32/P32,0),0)</f>
        <v>9272</v>
      </c>
      <c r="R32" s="12">
        <f>Q32/SUM(Q$5:Q$27)</f>
        <v>3.6779931295469151E-2</v>
      </c>
      <c r="S32" s="16">
        <f>IF(Q32/SUM(Q$5:Q$27)=0,1,Q32/SUM(Q$5:Q$27))</f>
        <v>3.6779931295469151E-2</v>
      </c>
      <c r="T32" s="14">
        <f>IF(S32=1,0,RANK(S32,S:S,0))</f>
        <v>21</v>
      </c>
      <c r="U32" s="17">
        <v>0</v>
      </c>
      <c r="V32" s="13">
        <f>RANK(U32,U:U,1)</f>
        <v>1</v>
      </c>
      <c r="W32" s="18">
        <f>SUM(E32,H32,J32,M32,O32,V32,T32)</f>
        <v>62</v>
      </c>
      <c r="X32" s="29">
        <v>24</v>
      </c>
    </row>
    <row r="33" spans="1:24" s="3" customFormat="1" ht="37.5" customHeight="1" x14ac:dyDescent="0.25">
      <c r="A33" s="40" t="s">
        <v>30</v>
      </c>
      <c r="B33" s="11">
        <v>69945</v>
      </c>
      <c r="C33" s="11">
        <v>8875</v>
      </c>
      <c r="D33" s="12">
        <f>C33/B33</f>
        <v>0.12688540996497247</v>
      </c>
      <c r="E33" s="13">
        <f>RANK(D33,D:D,1)</f>
        <v>3</v>
      </c>
      <c r="F33" s="11">
        <v>7</v>
      </c>
      <c r="G33" s="12">
        <f>F33/C33</f>
        <v>7.8873239436619714E-4</v>
      </c>
      <c r="H33" s="13">
        <f>RANK(G33,G:G,1)</f>
        <v>2</v>
      </c>
      <c r="I33" s="12">
        <f>F33/B33</f>
        <v>1.0007863321180928E-4</v>
      </c>
      <c r="J33" s="13">
        <f>RANK(I33,I:I,1)</f>
        <v>2</v>
      </c>
      <c r="K33" s="11">
        <v>20</v>
      </c>
      <c r="L33" s="12">
        <f>K33/B33</f>
        <v>2.8593895203374081E-4</v>
      </c>
      <c r="M33" s="14">
        <f>RANK(L33,L:L,1)</f>
        <v>7</v>
      </c>
      <c r="N33" s="12">
        <f>K33/F33</f>
        <v>2.8571428571428572</v>
      </c>
      <c r="O33" s="14">
        <v>10</v>
      </c>
      <c r="P33" s="15">
        <v>4</v>
      </c>
      <c r="Q33" s="11">
        <f>IFERROR(ROUNDUP(B33/P33,0),0)</f>
        <v>17487</v>
      </c>
      <c r="R33" s="12">
        <f>Q33/SUM(Q$5:Q$27)</f>
        <v>6.93669821574492E-2</v>
      </c>
      <c r="S33" s="16">
        <f>IF(Q33/SUM(Q$5:Q$27)=0,1,Q33/SUM(Q$5:Q$27))</f>
        <v>6.93669821574492E-2</v>
      </c>
      <c r="T33" s="14">
        <f>IF(S33=1,0,RANK(S33,S:S,0))</f>
        <v>5</v>
      </c>
      <c r="U33" s="17">
        <v>23</v>
      </c>
      <c r="V33" s="13">
        <f>RANK(U33,U:U,1)</f>
        <v>21</v>
      </c>
      <c r="W33" s="18">
        <f>SUM(E33,H33,J33,M33,O33,V33,T33)</f>
        <v>50</v>
      </c>
      <c r="X33" s="29">
        <v>25</v>
      </c>
    </row>
    <row r="34" spans="1:24" s="3" customFormat="1" ht="37.5" customHeight="1" x14ac:dyDescent="0.25">
      <c r="A34" s="40" t="s">
        <v>17</v>
      </c>
      <c r="B34" s="11">
        <v>17355</v>
      </c>
      <c r="C34" s="11">
        <v>2083</v>
      </c>
      <c r="D34" s="12">
        <f>C34/B34</f>
        <v>0.12002304811293575</v>
      </c>
      <c r="E34" s="13">
        <f>RANK(D34,D:D,1)</f>
        <v>2</v>
      </c>
      <c r="F34" s="11">
        <v>0</v>
      </c>
      <c r="G34" s="12">
        <f>F34/C34</f>
        <v>0</v>
      </c>
      <c r="H34" s="13">
        <f>RANK(G34,G:G,1)</f>
        <v>1</v>
      </c>
      <c r="I34" s="12">
        <f>F34/B34</f>
        <v>0</v>
      </c>
      <c r="J34" s="13">
        <f>RANK(I34,I:I,1)</f>
        <v>1</v>
      </c>
      <c r="K34" s="11">
        <v>0</v>
      </c>
      <c r="L34" s="12">
        <f>K34/B34</f>
        <v>0</v>
      </c>
      <c r="M34" s="14">
        <f>RANK(L34,L:L,1)</f>
        <v>1</v>
      </c>
      <c r="N34" s="12">
        <v>0</v>
      </c>
      <c r="O34" s="14">
        <v>1</v>
      </c>
      <c r="P34" s="15">
        <v>0</v>
      </c>
      <c r="Q34" s="11">
        <f>IFERROR(ROUNDUP(B34/P34,0),0)</f>
        <v>0</v>
      </c>
      <c r="R34" s="12">
        <f>Q34/SUM(Q$5:Q$27)</f>
        <v>0</v>
      </c>
      <c r="S34" s="16">
        <f>IF(Q34/SUM(Q$5:Q$27)=0,1,Q34/SUM(Q$5:Q$27))</f>
        <v>1</v>
      </c>
      <c r="T34" s="14">
        <f>IF(S34=1,0,RANK(S34,S:S,0))</f>
        <v>0</v>
      </c>
      <c r="U34" s="17">
        <v>4</v>
      </c>
      <c r="V34" s="13">
        <f>RANK(U34,U:U,1)</f>
        <v>9</v>
      </c>
      <c r="W34" s="18">
        <f>SUM(E34,H34,J34,M34,O34,V34,T34)</f>
        <v>15</v>
      </c>
      <c r="X34" s="29">
        <v>26</v>
      </c>
    </row>
    <row r="35" spans="1:24" s="3" customFormat="1" ht="29.25" customHeight="1" x14ac:dyDescent="0.5">
      <c r="A35" s="37" t="s">
        <v>39</v>
      </c>
      <c r="B35" s="20"/>
      <c r="C35" s="20"/>
      <c r="D35" s="21"/>
      <c r="E35" s="22"/>
      <c r="F35" s="20"/>
      <c r="G35" s="21"/>
      <c r="H35" s="22"/>
      <c r="I35" s="21"/>
      <c r="J35" s="22"/>
      <c r="K35" s="20"/>
      <c r="L35" s="21"/>
      <c r="M35" s="23"/>
      <c r="N35" s="21"/>
      <c r="O35" s="23"/>
      <c r="P35" s="24"/>
      <c r="Q35" s="20"/>
      <c r="R35" s="21"/>
      <c r="S35" s="25"/>
      <c r="T35" s="23"/>
      <c r="U35" s="20"/>
      <c r="V35" s="22"/>
      <c r="W35" s="20"/>
      <c r="X35" s="26"/>
    </row>
    <row r="36" spans="1:24" s="3" customFormat="1" ht="36" customHeight="1" x14ac:dyDescent="0.45">
      <c r="A36" s="38" t="s">
        <v>40</v>
      </c>
      <c r="B36" s="27"/>
      <c r="C36" s="20"/>
      <c r="D36" s="21"/>
      <c r="E36" s="22"/>
      <c r="F36" s="20"/>
      <c r="G36" s="21"/>
      <c r="H36" s="22"/>
      <c r="I36" s="21"/>
      <c r="J36" s="22"/>
      <c r="K36" s="20"/>
      <c r="L36" s="21"/>
      <c r="M36" s="23"/>
      <c r="N36" s="21"/>
      <c r="O36" s="23"/>
      <c r="P36" s="24"/>
      <c r="Q36" s="20"/>
      <c r="R36" s="21"/>
      <c r="S36" s="25"/>
      <c r="T36" s="23"/>
      <c r="U36" s="20"/>
      <c r="V36" s="22"/>
      <c r="W36" s="20"/>
      <c r="X36" s="26"/>
    </row>
    <row r="37" spans="1:24" s="3" customFormat="1" ht="33" customHeight="1" x14ac:dyDescent="0.45">
      <c r="A37" s="38" t="s">
        <v>41</v>
      </c>
      <c r="B37" s="27"/>
      <c r="C37" s="20"/>
      <c r="D37" s="21"/>
      <c r="E37" s="22"/>
      <c r="F37" s="20"/>
      <c r="G37" s="21"/>
      <c r="H37" s="22"/>
      <c r="I37" s="21"/>
      <c r="J37" s="22"/>
      <c r="K37" s="20"/>
      <c r="L37" s="21"/>
      <c r="M37" s="23"/>
      <c r="N37" s="21"/>
      <c r="O37" s="23"/>
      <c r="P37" s="24"/>
      <c r="Q37" s="20"/>
      <c r="R37" s="21"/>
      <c r="S37" s="25"/>
      <c r="T37" s="23"/>
      <c r="U37" s="20"/>
      <c r="V37" s="22"/>
      <c r="W37" s="20"/>
      <c r="X37" s="26"/>
    </row>
    <row r="38" spans="1:24" s="3" customFormat="1" ht="33" x14ac:dyDescent="0.45">
      <c r="A38" s="38" t="s">
        <v>42</v>
      </c>
      <c r="B38"/>
      <c r="D38" s="4"/>
      <c r="E38" s="6"/>
      <c r="H38" s="7"/>
      <c r="J38" s="7"/>
      <c r="L38" s="4"/>
      <c r="M38" s="6"/>
      <c r="N38" s="4"/>
      <c r="O38" s="6"/>
      <c r="P38" s="4"/>
      <c r="Q38" s="4"/>
      <c r="R38" s="8"/>
      <c r="S38" s="9"/>
      <c r="T38" s="10"/>
      <c r="U38" s="4"/>
      <c r="V38" s="6"/>
      <c r="W38" s="8"/>
      <c r="X38" s="4"/>
    </row>
    <row r="39" spans="1:24" s="3" customFormat="1" ht="39" customHeight="1" x14ac:dyDescent="0.25">
      <c r="A39" s="39" t="s">
        <v>51</v>
      </c>
      <c r="B39"/>
      <c r="D39" s="4"/>
      <c r="E39" s="6"/>
      <c r="H39" s="7"/>
      <c r="J39" s="7"/>
      <c r="L39" s="4"/>
      <c r="M39" s="6"/>
      <c r="N39" s="4"/>
      <c r="O39" s="6"/>
      <c r="P39" s="4"/>
      <c r="Q39" s="4"/>
      <c r="R39" s="8"/>
      <c r="S39" s="9"/>
      <c r="T39" s="10"/>
      <c r="U39" s="4"/>
      <c r="V39" s="6"/>
      <c r="W39" s="8"/>
      <c r="X39" s="4"/>
    </row>
    <row r="40" spans="1:24" s="3" customFormat="1" ht="30.75" customHeight="1" x14ac:dyDescent="0.45">
      <c r="A40" s="38" t="s">
        <v>49</v>
      </c>
      <c r="B40" s="4"/>
      <c r="D40" s="4"/>
      <c r="E40" s="6"/>
      <c r="H40" s="7"/>
      <c r="J40" s="7"/>
      <c r="L40" s="4"/>
      <c r="M40" s="6"/>
      <c r="N40" s="4"/>
      <c r="O40" s="6"/>
      <c r="P40" s="4"/>
      <c r="Q40" s="4"/>
      <c r="R40" s="8"/>
      <c r="S40" s="9"/>
      <c r="T40" s="10"/>
      <c r="U40" s="4"/>
      <c r="V40" s="6"/>
      <c r="W40" s="8"/>
      <c r="X40" s="4"/>
    </row>
    <row r="41" spans="1:24" s="3" customFormat="1" ht="31.5" customHeight="1" x14ac:dyDescent="0.5">
      <c r="A41" s="43" t="s">
        <v>53</v>
      </c>
      <c r="Q41" s="4"/>
      <c r="R41" s="8"/>
      <c r="S41" s="9"/>
      <c r="T41" s="10"/>
      <c r="U41" s="4"/>
      <c r="V41" s="6"/>
      <c r="W41" s="8"/>
      <c r="X41" s="4"/>
    </row>
    <row r="42" spans="1:24" ht="33" x14ac:dyDescent="0.25">
      <c r="A42" s="39"/>
    </row>
  </sheetData>
  <autoFilter ref="A8:X34">
    <sortState ref="A10:X41">
      <sortCondition descending="1" ref="W8:W34"/>
    </sortState>
  </autoFilter>
  <sortState ref="A9:W34">
    <sortCondition descending="1" ref="W9:W34"/>
  </sortState>
  <mergeCells count="3">
    <mergeCell ref="A6:X6"/>
    <mergeCell ref="A7:A8"/>
    <mergeCell ref="Q2:X2"/>
  </mergeCells>
  <pageMargins left="0.43307086614173229" right="0" top="0.27559055118110237" bottom="0" header="0.31496062992125984" footer="0.31496062992125984"/>
  <pageSetup paperSize="9" scale="2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opLeftCell="A7" workbookViewId="0">
      <selection sqref="A1:X26"/>
    </sheetView>
  </sheetViews>
  <sheetFormatPr defaultRowHeight="15" x14ac:dyDescent="0.25"/>
  <cols>
    <col min="1" max="1" width="16.42578125" customWidth="1"/>
    <col min="2" max="2" width="9.5703125" hidden="1" customWidth="1"/>
    <col min="3" max="3" width="9.28515625" hidden="1" customWidth="1"/>
    <col min="4" max="4" width="14.28515625" hidden="1" customWidth="1"/>
    <col min="5" max="5" width="9.28515625" hidden="1" customWidth="1"/>
    <col min="6" max="22" width="0" hidden="1" customWidth="1"/>
    <col min="23" max="23" width="9.140625" customWidth="1"/>
  </cols>
  <sheetData>
    <row r="1" spans="1:24" x14ac:dyDescent="0.25">
      <c r="A1" s="45" t="s">
        <v>35</v>
      </c>
      <c r="B1" s="46">
        <v>27129</v>
      </c>
      <c r="C1" s="46">
        <v>5542</v>
      </c>
      <c r="D1" s="47">
        <f t="shared" ref="D1:D26" si="0">C1/B1</f>
        <v>0.20428323933797782</v>
      </c>
      <c r="E1" s="48">
        <f t="shared" ref="E1:E26" si="1">RANK(D1,D:D,1)</f>
        <v>21</v>
      </c>
      <c r="F1" s="46">
        <v>147</v>
      </c>
      <c r="G1" s="47">
        <f t="shared" ref="G1:G26" si="2">F1/C1</f>
        <v>2.6524720317574881E-2</v>
      </c>
      <c r="H1" s="48">
        <f t="shared" ref="H1:H26" si="3">RANK(G1,G:G,1)</f>
        <v>23</v>
      </c>
      <c r="I1" s="47">
        <f t="shared" ref="I1:I26" si="4">F1/B1</f>
        <v>5.4185557890080727E-3</v>
      </c>
      <c r="J1" s="48">
        <f t="shared" ref="J1:J26" si="5">RANK(I1,I:I,1)</f>
        <v>25</v>
      </c>
      <c r="K1" s="46">
        <v>32</v>
      </c>
      <c r="L1" s="47">
        <f t="shared" ref="L1:L26" si="6">K1/B1</f>
        <v>1.1795495595119613E-3</v>
      </c>
      <c r="M1" s="49">
        <f t="shared" ref="M1:M26" si="7">RANK(L1,L:L,1)</f>
        <v>16</v>
      </c>
      <c r="N1" s="47">
        <f t="shared" ref="N1:N26" si="8">K1/F1</f>
        <v>0.21768707482993196</v>
      </c>
      <c r="O1" s="49">
        <v>13</v>
      </c>
      <c r="P1" s="50">
        <v>2.5</v>
      </c>
      <c r="Q1" s="46">
        <f t="shared" ref="Q1:Q26" si="9">IFERROR(ROUNDUP(B1/P1,0),0)</f>
        <v>10852</v>
      </c>
      <c r="R1" s="47">
        <f t="shared" ref="R1:R26" si="10">Q1/SUM(Q$5:Q$27)</f>
        <v>4.1227400341155601E-2</v>
      </c>
      <c r="S1" s="51">
        <f t="shared" ref="S1:S26" si="11">IF(Q1/SUM(Q$5:Q$27)=0,1,Q1/SUM(Q$5:Q$27))</f>
        <v>4.1227400341155601E-2</v>
      </c>
      <c r="T1" s="49">
        <f t="shared" ref="T1:T26" si="12">IF(S1=1,0,RANK(S1,S:S,0))</f>
        <v>17</v>
      </c>
      <c r="U1" s="52">
        <v>15</v>
      </c>
      <c r="V1" s="48">
        <f t="shared" ref="V1:V26" si="13">RANK(U1,U:U,1)</f>
        <v>19</v>
      </c>
      <c r="W1" s="53">
        <f t="shared" ref="W1:W26" si="14">SUM(E1,H1,J1,M1,O1,V1,T1)</f>
        <v>134</v>
      </c>
      <c r="X1">
        <v>1</v>
      </c>
    </row>
    <row r="2" spans="1:24" x14ac:dyDescent="0.25">
      <c r="A2" s="45" t="s">
        <v>24</v>
      </c>
      <c r="B2" s="46">
        <v>14100</v>
      </c>
      <c r="C2" s="46">
        <v>2630</v>
      </c>
      <c r="D2" s="47">
        <f t="shared" si="0"/>
        <v>0.18652482269503545</v>
      </c>
      <c r="E2" s="48">
        <f t="shared" si="1"/>
        <v>17</v>
      </c>
      <c r="F2" s="46">
        <v>75</v>
      </c>
      <c r="G2" s="47">
        <f t="shared" si="2"/>
        <v>2.8517110266159697E-2</v>
      </c>
      <c r="H2" s="48">
        <f t="shared" si="3"/>
        <v>24</v>
      </c>
      <c r="I2" s="47">
        <f t="shared" si="4"/>
        <v>5.3191489361702126E-3</v>
      </c>
      <c r="J2" s="48">
        <f t="shared" si="5"/>
        <v>24</v>
      </c>
      <c r="K2" s="46">
        <v>29</v>
      </c>
      <c r="L2" s="47">
        <f t="shared" si="6"/>
        <v>2.0567375886524821E-3</v>
      </c>
      <c r="M2" s="49">
        <f t="shared" si="7"/>
        <v>24</v>
      </c>
      <c r="N2" s="47">
        <f t="shared" si="8"/>
        <v>0.38666666666666666</v>
      </c>
      <c r="O2" s="49">
        <v>25</v>
      </c>
      <c r="P2" s="50">
        <v>1</v>
      </c>
      <c r="Q2" s="46">
        <f t="shared" si="9"/>
        <v>14100</v>
      </c>
      <c r="R2" s="47">
        <f t="shared" si="10"/>
        <v>5.3566747586647062E-2</v>
      </c>
      <c r="S2" s="51">
        <f t="shared" si="11"/>
        <v>5.3566747586647062E-2</v>
      </c>
      <c r="T2" s="49">
        <f t="shared" si="12"/>
        <v>9</v>
      </c>
      <c r="U2" s="52">
        <v>4</v>
      </c>
      <c r="V2" s="48">
        <f t="shared" si="13"/>
        <v>9</v>
      </c>
      <c r="W2" s="53">
        <f t="shared" si="14"/>
        <v>132</v>
      </c>
      <c r="X2">
        <v>2</v>
      </c>
    </row>
    <row r="3" spans="1:24" x14ac:dyDescent="0.25">
      <c r="A3" s="45" t="s">
        <v>23</v>
      </c>
      <c r="B3" s="46">
        <v>22974</v>
      </c>
      <c r="C3" s="46">
        <v>4349</v>
      </c>
      <c r="D3" s="47">
        <f t="shared" si="0"/>
        <v>0.18930094889875512</v>
      </c>
      <c r="E3" s="48">
        <f t="shared" si="1"/>
        <v>19</v>
      </c>
      <c r="F3" s="46">
        <v>90</v>
      </c>
      <c r="G3" s="47">
        <f t="shared" si="2"/>
        <v>2.0694412508622671E-2</v>
      </c>
      <c r="H3" s="48">
        <f t="shared" si="3"/>
        <v>20</v>
      </c>
      <c r="I3" s="47">
        <f t="shared" si="4"/>
        <v>3.9174719247845394E-3</v>
      </c>
      <c r="J3" s="48">
        <f t="shared" si="5"/>
        <v>20</v>
      </c>
      <c r="K3" s="46">
        <v>32</v>
      </c>
      <c r="L3" s="47">
        <f t="shared" si="6"/>
        <v>1.3928789065900584E-3</v>
      </c>
      <c r="M3" s="49">
        <f t="shared" si="7"/>
        <v>19</v>
      </c>
      <c r="N3" s="47">
        <f t="shared" si="8"/>
        <v>0.35555555555555557</v>
      </c>
      <c r="O3" s="49">
        <v>19</v>
      </c>
      <c r="P3" s="50">
        <v>2</v>
      </c>
      <c r="Q3" s="46">
        <f t="shared" si="9"/>
        <v>11487</v>
      </c>
      <c r="R3" s="47">
        <f t="shared" si="10"/>
        <v>4.3639803512610979E-2</v>
      </c>
      <c r="S3" s="51">
        <f t="shared" si="11"/>
        <v>4.3639803512610979E-2</v>
      </c>
      <c r="T3" s="49">
        <f t="shared" si="12"/>
        <v>14</v>
      </c>
      <c r="U3" s="52">
        <v>7</v>
      </c>
      <c r="V3" s="48">
        <f t="shared" si="13"/>
        <v>17</v>
      </c>
      <c r="W3" s="53">
        <f t="shared" si="14"/>
        <v>128</v>
      </c>
      <c r="X3">
        <v>3</v>
      </c>
    </row>
    <row r="4" spans="1:24" x14ac:dyDescent="0.25">
      <c r="A4" s="45" t="s">
        <v>26</v>
      </c>
      <c r="B4" s="46">
        <v>25918</v>
      </c>
      <c r="C4" s="46">
        <v>4430</v>
      </c>
      <c r="D4" s="47">
        <f t="shared" si="0"/>
        <v>0.17092368238289993</v>
      </c>
      <c r="E4" s="48">
        <f t="shared" si="1"/>
        <v>11</v>
      </c>
      <c r="F4" s="46">
        <v>89</v>
      </c>
      <c r="G4" s="47">
        <f t="shared" si="2"/>
        <v>2.0090293453724605E-2</v>
      </c>
      <c r="H4" s="48">
        <f t="shared" si="3"/>
        <v>18</v>
      </c>
      <c r="I4" s="47">
        <f t="shared" si="4"/>
        <v>3.4339069372636777E-3</v>
      </c>
      <c r="J4" s="48">
        <f t="shared" si="5"/>
        <v>18</v>
      </c>
      <c r="K4" s="46">
        <v>53</v>
      </c>
      <c r="L4" s="47">
        <f t="shared" si="6"/>
        <v>2.0449108727525274E-3</v>
      </c>
      <c r="M4" s="49">
        <f t="shared" si="7"/>
        <v>23</v>
      </c>
      <c r="N4" s="47">
        <f t="shared" si="8"/>
        <v>0.5955056179775281</v>
      </c>
      <c r="O4" s="49">
        <v>21</v>
      </c>
      <c r="P4" s="50">
        <v>1.5</v>
      </c>
      <c r="Q4" s="46">
        <f t="shared" si="9"/>
        <v>17279</v>
      </c>
      <c r="R4" s="47">
        <f t="shared" si="10"/>
        <v>6.5643959684374087E-2</v>
      </c>
      <c r="S4" s="51">
        <f t="shared" si="11"/>
        <v>6.5643959684374087E-2</v>
      </c>
      <c r="T4" s="49">
        <f t="shared" si="12"/>
        <v>6</v>
      </c>
      <c r="U4" s="52">
        <v>8</v>
      </c>
      <c r="V4" s="48">
        <f t="shared" si="13"/>
        <v>18</v>
      </c>
      <c r="W4" s="53">
        <f t="shared" si="14"/>
        <v>115</v>
      </c>
      <c r="X4">
        <v>4</v>
      </c>
    </row>
    <row r="5" spans="1:24" x14ac:dyDescent="0.25">
      <c r="A5" s="45" t="s">
        <v>22</v>
      </c>
      <c r="B5" s="46">
        <v>22641</v>
      </c>
      <c r="C5" s="46">
        <v>5987</v>
      </c>
      <c r="D5" s="47">
        <f t="shared" si="0"/>
        <v>0.26443178304845194</v>
      </c>
      <c r="E5" s="48">
        <f t="shared" si="1"/>
        <v>26</v>
      </c>
      <c r="F5" s="46">
        <v>100</v>
      </c>
      <c r="G5" s="47">
        <f t="shared" si="2"/>
        <v>1.6702856188408218E-2</v>
      </c>
      <c r="H5" s="48">
        <f t="shared" si="3"/>
        <v>16</v>
      </c>
      <c r="I5" s="47">
        <f t="shared" si="4"/>
        <v>4.4167660439026549E-3</v>
      </c>
      <c r="J5" s="48">
        <f t="shared" si="5"/>
        <v>22</v>
      </c>
      <c r="K5" s="46">
        <v>36</v>
      </c>
      <c r="L5" s="47">
        <f t="shared" si="6"/>
        <v>1.5900357758049557E-3</v>
      </c>
      <c r="M5" s="49">
        <f t="shared" si="7"/>
        <v>20</v>
      </c>
      <c r="N5" s="47">
        <f t="shared" si="8"/>
        <v>0.36</v>
      </c>
      <c r="O5" s="49">
        <v>9</v>
      </c>
      <c r="P5" s="50">
        <v>2</v>
      </c>
      <c r="Q5" s="46">
        <f t="shared" si="9"/>
        <v>11321</v>
      </c>
      <c r="R5" s="47">
        <f t="shared" si="10"/>
        <v>4.3009159533931307E-2</v>
      </c>
      <c r="S5" s="51">
        <f t="shared" si="11"/>
        <v>4.3009159533931307E-2</v>
      </c>
      <c r="T5" s="49">
        <f t="shared" si="12"/>
        <v>16</v>
      </c>
      <c r="U5" s="52">
        <v>3</v>
      </c>
      <c r="V5" s="48">
        <f t="shared" si="13"/>
        <v>5</v>
      </c>
      <c r="W5" s="53">
        <f t="shared" si="14"/>
        <v>114</v>
      </c>
      <c r="X5">
        <v>5</v>
      </c>
    </row>
    <row r="6" spans="1:24" x14ac:dyDescent="0.25">
      <c r="A6" s="45" t="s">
        <v>21</v>
      </c>
      <c r="B6" s="46">
        <v>59109</v>
      </c>
      <c r="C6" s="46">
        <v>8798</v>
      </c>
      <c r="D6" s="47">
        <f t="shared" si="0"/>
        <v>0.14884366170972271</v>
      </c>
      <c r="E6" s="48">
        <f t="shared" si="1"/>
        <v>6</v>
      </c>
      <c r="F6" s="46">
        <v>144</v>
      </c>
      <c r="G6" s="47">
        <f t="shared" si="2"/>
        <v>1.6367356217322118E-2</v>
      </c>
      <c r="H6" s="48">
        <f t="shared" si="3"/>
        <v>15</v>
      </c>
      <c r="I6" s="47">
        <f t="shared" si="4"/>
        <v>2.4361772318936201E-3</v>
      </c>
      <c r="J6" s="48">
        <f t="shared" si="5"/>
        <v>13</v>
      </c>
      <c r="K6" s="46">
        <v>138</v>
      </c>
      <c r="L6" s="47">
        <f t="shared" si="6"/>
        <v>2.3346698472313859E-3</v>
      </c>
      <c r="M6" s="49">
        <f t="shared" si="7"/>
        <v>26</v>
      </c>
      <c r="N6" s="47">
        <f t="shared" si="8"/>
        <v>0.95833333333333337</v>
      </c>
      <c r="O6" s="49">
        <v>23</v>
      </c>
      <c r="P6" s="50">
        <v>3</v>
      </c>
      <c r="Q6" s="46">
        <f t="shared" si="9"/>
        <v>19703</v>
      </c>
      <c r="R6" s="47">
        <f t="shared" si="10"/>
        <v>7.4852881397142343E-2</v>
      </c>
      <c r="S6" s="51">
        <f t="shared" si="11"/>
        <v>7.4852881397142343E-2</v>
      </c>
      <c r="T6" s="49">
        <f t="shared" si="12"/>
        <v>2</v>
      </c>
      <c r="U6" s="52">
        <v>26</v>
      </c>
      <c r="V6" s="48">
        <f t="shared" si="13"/>
        <v>24</v>
      </c>
      <c r="W6" s="53">
        <f t="shared" si="14"/>
        <v>109</v>
      </c>
      <c r="X6">
        <v>6</v>
      </c>
    </row>
    <row r="7" spans="1:24" x14ac:dyDescent="0.25">
      <c r="A7" s="45" t="s">
        <v>16</v>
      </c>
      <c r="B7" s="46">
        <v>17694</v>
      </c>
      <c r="C7" s="46">
        <v>3192</v>
      </c>
      <c r="D7" s="47">
        <f t="shared" si="0"/>
        <v>0.18040013563919974</v>
      </c>
      <c r="E7" s="48">
        <f t="shared" si="1"/>
        <v>15</v>
      </c>
      <c r="F7" s="46">
        <v>21</v>
      </c>
      <c r="G7" s="47">
        <f t="shared" si="2"/>
        <v>6.5789473684210523E-3</v>
      </c>
      <c r="H7" s="48">
        <f t="shared" si="3"/>
        <v>6</v>
      </c>
      <c r="I7" s="47">
        <f t="shared" si="4"/>
        <v>1.186842997626314E-3</v>
      </c>
      <c r="J7" s="48">
        <f t="shared" si="5"/>
        <v>5</v>
      </c>
      <c r="K7" s="46">
        <v>16</v>
      </c>
      <c r="L7" s="47">
        <f t="shared" si="6"/>
        <v>9.042613315248107E-4</v>
      </c>
      <c r="M7" s="49">
        <f t="shared" si="7"/>
        <v>13</v>
      </c>
      <c r="N7" s="47">
        <f t="shared" si="8"/>
        <v>0.76190476190476186</v>
      </c>
      <c r="O7" s="49">
        <v>17</v>
      </c>
      <c r="P7" s="54">
        <v>2</v>
      </c>
      <c r="Q7" s="46">
        <f t="shared" si="9"/>
        <v>8847</v>
      </c>
      <c r="R7" s="47">
        <f t="shared" si="10"/>
        <v>3.3610284815536635E-2</v>
      </c>
      <c r="S7" s="51">
        <f t="shared" si="11"/>
        <v>3.3610284815536635E-2</v>
      </c>
      <c r="T7" s="49">
        <f t="shared" si="12"/>
        <v>24</v>
      </c>
      <c r="U7" s="52">
        <v>30</v>
      </c>
      <c r="V7" s="48">
        <f t="shared" si="13"/>
        <v>25</v>
      </c>
      <c r="W7" s="53">
        <f t="shared" si="14"/>
        <v>105</v>
      </c>
      <c r="X7">
        <v>7</v>
      </c>
    </row>
    <row r="8" spans="1:24" x14ac:dyDescent="0.25">
      <c r="A8" s="45" t="s">
        <v>29</v>
      </c>
      <c r="B8" s="46">
        <v>6715</v>
      </c>
      <c r="C8" s="46">
        <v>1582</v>
      </c>
      <c r="D8" s="47">
        <f t="shared" si="0"/>
        <v>0.23559195830230825</v>
      </c>
      <c r="E8" s="48">
        <f t="shared" si="1"/>
        <v>25</v>
      </c>
      <c r="F8" s="46">
        <v>17</v>
      </c>
      <c r="G8" s="47">
        <f t="shared" si="2"/>
        <v>1.0745891276864728E-2</v>
      </c>
      <c r="H8" s="48">
        <f t="shared" si="3"/>
        <v>8</v>
      </c>
      <c r="I8" s="47">
        <f t="shared" si="4"/>
        <v>2.5316455696202532E-3</v>
      </c>
      <c r="J8" s="48">
        <f t="shared" si="5"/>
        <v>14</v>
      </c>
      <c r="K8" s="46">
        <v>5</v>
      </c>
      <c r="L8" s="47">
        <f t="shared" si="6"/>
        <v>7.4460163812360388E-4</v>
      </c>
      <c r="M8" s="49">
        <f t="shared" si="7"/>
        <v>10</v>
      </c>
      <c r="N8" s="47">
        <f t="shared" si="8"/>
        <v>0.29411764705882354</v>
      </c>
      <c r="O8" s="49">
        <v>4</v>
      </c>
      <c r="P8" s="50">
        <v>1</v>
      </c>
      <c r="Q8" s="46">
        <f t="shared" si="9"/>
        <v>6715</v>
      </c>
      <c r="R8" s="47">
        <f t="shared" si="10"/>
        <v>2.5510688655626598E-2</v>
      </c>
      <c r="S8" s="51">
        <f t="shared" si="11"/>
        <v>2.5510688655626598E-2</v>
      </c>
      <c r="T8" s="49">
        <f t="shared" si="12"/>
        <v>26</v>
      </c>
      <c r="U8" s="52">
        <v>6</v>
      </c>
      <c r="V8" s="48">
        <f t="shared" si="13"/>
        <v>16</v>
      </c>
      <c r="W8" s="53">
        <f t="shared" si="14"/>
        <v>103</v>
      </c>
      <c r="X8">
        <v>8</v>
      </c>
    </row>
    <row r="9" spans="1:24" x14ac:dyDescent="0.25">
      <c r="A9" s="45" t="s">
        <v>25</v>
      </c>
      <c r="B9" s="46">
        <v>286866</v>
      </c>
      <c r="C9" s="46">
        <v>45947</v>
      </c>
      <c r="D9" s="47">
        <f t="shared" si="0"/>
        <v>0.16016885932804864</v>
      </c>
      <c r="E9" s="48">
        <f t="shared" si="1"/>
        <v>9</v>
      </c>
      <c r="F9" s="46">
        <v>527</v>
      </c>
      <c r="G9" s="47">
        <f t="shared" si="2"/>
        <v>1.1469736870742377E-2</v>
      </c>
      <c r="H9" s="48">
        <f t="shared" si="3"/>
        <v>12</v>
      </c>
      <c r="I9" s="47">
        <f t="shared" si="4"/>
        <v>1.8370946713796685E-3</v>
      </c>
      <c r="J9" s="48">
        <f t="shared" si="5"/>
        <v>9</v>
      </c>
      <c r="K9" s="46">
        <v>457</v>
      </c>
      <c r="L9" s="47">
        <f t="shared" si="6"/>
        <v>1.593078301367189E-3</v>
      </c>
      <c r="M9" s="49">
        <f t="shared" si="7"/>
        <v>21</v>
      </c>
      <c r="N9" s="47">
        <f t="shared" si="8"/>
        <v>0.86717267552182165</v>
      </c>
      <c r="O9" s="49">
        <v>22</v>
      </c>
      <c r="P9" s="50">
        <v>15</v>
      </c>
      <c r="Q9" s="46">
        <f t="shared" si="9"/>
        <v>19125</v>
      </c>
      <c r="R9" s="47">
        <f t="shared" si="10"/>
        <v>7.2657024652101068E-2</v>
      </c>
      <c r="S9" s="51">
        <f t="shared" si="11"/>
        <v>7.2657024652101068E-2</v>
      </c>
      <c r="T9" s="49">
        <f t="shared" si="12"/>
        <v>4</v>
      </c>
      <c r="U9" s="52">
        <v>340</v>
      </c>
      <c r="V9" s="48">
        <f t="shared" si="13"/>
        <v>26</v>
      </c>
      <c r="W9" s="53">
        <f t="shared" si="14"/>
        <v>103</v>
      </c>
      <c r="X9">
        <v>8</v>
      </c>
    </row>
    <row r="10" spans="1:24" x14ac:dyDescent="0.25">
      <c r="A10" s="45" t="s">
        <v>13</v>
      </c>
      <c r="B10" s="46">
        <v>16943</v>
      </c>
      <c r="C10" s="46">
        <v>3495</v>
      </c>
      <c r="D10" s="47">
        <f t="shared" si="0"/>
        <v>0.20627987959629346</v>
      </c>
      <c r="E10" s="48">
        <f t="shared" si="1"/>
        <v>23</v>
      </c>
      <c r="F10" s="46">
        <v>73</v>
      </c>
      <c r="G10" s="47">
        <f t="shared" si="2"/>
        <v>2.088698140200286E-2</v>
      </c>
      <c r="H10" s="48">
        <f t="shared" si="3"/>
        <v>21</v>
      </c>
      <c r="I10" s="47">
        <f t="shared" si="4"/>
        <v>4.3085640087351705E-3</v>
      </c>
      <c r="J10" s="48">
        <f t="shared" si="5"/>
        <v>21</v>
      </c>
      <c r="K10" s="46">
        <v>6</v>
      </c>
      <c r="L10" s="47">
        <f t="shared" si="6"/>
        <v>3.5412854866316475E-4</v>
      </c>
      <c r="M10" s="49">
        <f t="shared" si="7"/>
        <v>8</v>
      </c>
      <c r="N10" s="47">
        <f t="shared" si="8"/>
        <v>8.2191780821917804E-2</v>
      </c>
      <c r="O10" s="49">
        <v>5</v>
      </c>
      <c r="P10" s="50">
        <v>1</v>
      </c>
      <c r="Q10" s="46">
        <f t="shared" si="9"/>
        <v>16943</v>
      </c>
      <c r="R10" s="47">
        <f t="shared" si="10"/>
        <v>6.4367475486564629E-2</v>
      </c>
      <c r="S10" s="51">
        <f t="shared" si="11"/>
        <v>6.4367475486564629E-2</v>
      </c>
      <c r="T10" s="49">
        <f t="shared" si="12"/>
        <v>7</v>
      </c>
      <c r="U10" s="52">
        <v>5</v>
      </c>
      <c r="V10" s="48">
        <f t="shared" si="13"/>
        <v>15</v>
      </c>
      <c r="W10" s="53">
        <f t="shared" si="14"/>
        <v>100</v>
      </c>
      <c r="X10">
        <v>10</v>
      </c>
    </row>
    <row r="11" spans="1:24" x14ac:dyDescent="0.25">
      <c r="A11" s="45" t="s">
        <v>18</v>
      </c>
      <c r="B11" s="46">
        <v>11913</v>
      </c>
      <c r="C11" s="46">
        <v>2587</v>
      </c>
      <c r="D11" s="47">
        <f t="shared" si="0"/>
        <v>0.21715772685301771</v>
      </c>
      <c r="E11" s="48">
        <f t="shared" si="1"/>
        <v>24</v>
      </c>
      <c r="F11" s="46">
        <v>35</v>
      </c>
      <c r="G11" s="47">
        <f t="shared" si="2"/>
        <v>1.3529184383455741E-2</v>
      </c>
      <c r="H11" s="48">
        <f t="shared" si="3"/>
        <v>13</v>
      </c>
      <c r="I11" s="47">
        <f t="shared" si="4"/>
        <v>2.9379669268865946E-3</v>
      </c>
      <c r="J11" s="48">
        <f t="shared" si="5"/>
        <v>17</v>
      </c>
      <c r="K11" s="46">
        <v>10</v>
      </c>
      <c r="L11" s="47">
        <f t="shared" si="6"/>
        <v>8.3941912196759845E-4</v>
      </c>
      <c r="M11" s="49">
        <f t="shared" si="7"/>
        <v>12</v>
      </c>
      <c r="N11" s="47">
        <f t="shared" si="8"/>
        <v>0.2857142857142857</v>
      </c>
      <c r="O11" s="49">
        <v>12</v>
      </c>
      <c r="P11" s="50">
        <v>1</v>
      </c>
      <c r="Q11" s="46">
        <f t="shared" si="9"/>
        <v>11913</v>
      </c>
      <c r="R11" s="47">
        <f t="shared" si="10"/>
        <v>4.5258203120547978E-2</v>
      </c>
      <c r="S11" s="51">
        <f t="shared" si="11"/>
        <v>4.5258203120547978E-2</v>
      </c>
      <c r="T11" s="49">
        <f t="shared" si="12"/>
        <v>12</v>
      </c>
      <c r="U11" s="52">
        <v>4</v>
      </c>
      <c r="V11" s="48">
        <f t="shared" si="13"/>
        <v>9</v>
      </c>
      <c r="W11" s="53">
        <f t="shared" si="14"/>
        <v>99</v>
      </c>
      <c r="X11">
        <v>11</v>
      </c>
    </row>
    <row r="12" spans="1:24" x14ac:dyDescent="0.25">
      <c r="A12" s="45" t="s">
        <v>32</v>
      </c>
      <c r="B12" s="46">
        <v>8708</v>
      </c>
      <c r="C12" s="46">
        <v>1618</v>
      </c>
      <c r="D12" s="47">
        <f t="shared" si="0"/>
        <v>0.18580615525953145</v>
      </c>
      <c r="E12" s="48">
        <f t="shared" si="1"/>
        <v>16</v>
      </c>
      <c r="F12" s="46">
        <v>18</v>
      </c>
      <c r="G12" s="47">
        <f t="shared" si="2"/>
        <v>1.1124845488257108E-2</v>
      </c>
      <c r="H12" s="48">
        <f t="shared" si="3"/>
        <v>11</v>
      </c>
      <c r="I12" s="47">
        <f t="shared" si="4"/>
        <v>2.0670647680293983E-3</v>
      </c>
      <c r="J12" s="48">
        <f t="shared" si="5"/>
        <v>12</v>
      </c>
      <c r="K12" s="46">
        <v>11</v>
      </c>
      <c r="L12" s="47">
        <f t="shared" si="6"/>
        <v>1.2632062471290768E-3</v>
      </c>
      <c r="M12" s="49">
        <f t="shared" si="7"/>
        <v>17</v>
      </c>
      <c r="N12" s="47">
        <f t="shared" si="8"/>
        <v>0.61111111111111116</v>
      </c>
      <c r="O12" s="49">
        <v>11</v>
      </c>
      <c r="P12" s="50">
        <v>1</v>
      </c>
      <c r="Q12" s="46">
        <f t="shared" si="9"/>
        <v>8708</v>
      </c>
      <c r="R12" s="47">
        <f t="shared" si="10"/>
        <v>3.3082215459895224E-2</v>
      </c>
      <c r="S12" s="51">
        <f t="shared" si="11"/>
        <v>3.3082215459895224E-2</v>
      </c>
      <c r="T12" s="49">
        <f t="shared" si="12"/>
        <v>25</v>
      </c>
      <c r="U12" s="52">
        <v>0</v>
      </c>
      <c r="V12" s="48">
        <f t="shared" si="13"/>
        <v>1</v>
      </c>
      <c r="W12" s="53">
        <f t="shared" si="14"/>
        <v>93</v>
      </c>
      <c r="X12">
        <v>12</v>
      </c>
    </row>
    <row r="13" spans="1:24" x14ac:dyDescent="0.25">
      <c r="A13" s="45" t="s">
        <v>14</v>
      </c>
      <c r="B13" s="46">
        <v>13432</v>
      </c>
      <c r="C13" s="46">
        <v>2299</v>
      </c>
      <c r="D13" s="47">
        <f t="shared" si="0"/>
        <v>0.17115842763549732</v>
      </c>
      <c r="E13" s="48">
        <f t="shared" si="1"/>
        <v>12</v>
      </c>
      <c r="F13" s="46">
        <v>71</v>
      </c>
      <c r="G13" s="47">
        <f t="shared" si="2"/>
        <v>3.0882992605480643E-2</v>
      </c>
      <c r="H13" s="48">
        <f t="shared" si="3"/>
        <v>25</v>
      </c>
      <c r="I13" s="47">
        <f t="shared" si="4"/>
        <v>5.2858844550327574E-3</v>
      </c>
      <c r="J13" s="48">
        <f t="shared" si="5"/>
        <v>23</v>
      </c>
      <c r="K13" s="46">
        <v>0</v>
      </c>
      <c r="L13" s="47">
        <f t="shared" si="6"/>
        <v>0</v>
      </c>
      <c r="M13" s="49">
        <f t="shared" si="7"/>
        <v>1</v>
      </c>
      <c r="N13" s="47">
        <f t="shared" si="8"/>
        <v>0</v>
      </c>
      <c r="O13" s="49">
        <v>2</v>
      </c>
      <c r="P13" s="50">
        <v>1</v>
      </c>
      <c r="Q13" s="46">
        <f t="shared" si="9"/>
        <v>13432</v>
      </c>
      <c r="R13" s="47">
        <f t="shared" si="10"/>
        <v>5.1028975431478253E-2</v>
      </c>
      <c r="S13" s="51">
        <f t="shared" si="11"/>
        <v>5.1028975431478253E-2</v>
      </c>
      <c r="T13" s="49">
        <f t="shared" si="12"/>
        <v>10</v>
      </c>
      <c r="U13" s="52">
        <v>15</v>
      </c>
      <c r="V13" s="48">
        <f t="shared" si="13"/>
        <v>19</v>
      </c>
      <c r="W13" s="53">
        <f t="shared" si="14"/>
        <v>92</v>
      </c>
      <c r="X13">
        <v>13</v>
      </c>
    </row>
    <row r="14" spans="1:24" x14ac:dyDescent="0.25">
      <c r="A14" s="45" t="s">
        <v>33</v>
      </c>
      <c r="B14" s="46">
        <v>11715</v>
      </c>
      <c r="C14" s="46">
        <v>1738</v>
      </c>
      <c r="D14" s="47">
        <f t="shared" si="0"/>
        <v>0.14835680751173708</v>
      </c>
      <c r="E14" s="48">
        <f t="shared" si="1"/>
        <v>5</v>
      </c>
      <c r="F14" s="46">
        <v>45</v>
      </c>
      <c r="G14" s="47">
        <f t="shared" si="2"/>
        <v>2.5891829689298044E-2</v>
      </c>
      <c r="H14" s="48">
        <f t="shared" si="3"/>
        <v>22</v>
      </c>
      <c r="I14" s="47">
        <f t="shared" si="4"/>
        <v>3.8412291933418692E-3</v>
      </c>
      <c r="J14" s="48">
        <f t="shared" si="5"/>
        <v>19</v>
      </c>
      <c r="K14" s="46">
        <v>0</v>
      </c>
      <c r="L14" s="47">
        <f t="shared" si="6"/>
        <v>0</v>
      </c>
      <c r="M14" s="49">
        <f t="shared" si="7"/>
        <v>1</v>
      </c>
      <c r="N14" s="47">
        <f t="shared" si="8"/>
        <v>0</v>
      </c>
      <c r="O14" s="49">
        <v>8</v>
      </c>
      <c r="P14" s="50">
        <v>1</v>
      </c>
      <c r="Q14" s="46">
        <f t="shared" si="9"/>
        <v>11715</v>
      </c>
      <c r="R14" s="47">
        <f t="shared" si="10"/>
        <v>4.45059892182674E-2</v>
      </c>
      <c r="S14" s="51">
        <f t="shared" si="11"/>
        <v>4.45059892182674E-2</v>
      </c>
      <c r="T14" s="49">
        <f t="shared" si="12"/>
        <v>13</v>
      </c>
      <c r="U14" s="52">
        <v>24</v>
      </c>
      <c r="V14" s="48">
        <f t="shared" si="13"/>
        <v>23</v>
      </c>
      <c r="W14" s="53">
        <f t="shared" si="14"/>
        <v>91</v>
      </c>
      <c r="X14">
        <v>14</v>
      </c>
    </row>
    <row r="15" spans="1:24" x14ac:dyDescent="0.25">
      <c r="A15" s="45" t="s">
        <v>20</v>
      </c>
      <c r="B15" s="46">
        <v>13393</v>
      </c>
      <c r="C15" s="46">
        <v>2045</v>
      </c>
      <c r="D15" s="47">
        <f t="shared" si="0"/>
        <v>0.15269170462181736</v>
      </c>
      <c r="E15" s="48">
        <f t="shared" si="1"/>
        <v>8</v>
      </c>
      <c r="F15" s="46">
        <v>80</v>
      </c>
      <c r="G15" s="47">
        <f t="shared" si="2"/>
        <v>3.9119804400977995E-2</v>
      </c>
      <c r="H15" s="48">
        <f t="shared" si="3"/>
        <v>26</v>
      </c>
      <c r="I15" s="47">
        <f t="shared" si="4"/>
        <v>5.9732696184574031E-3</v>
      </c>
      <c r="J15" s="48">
        <f t="shared" si="5"/>
        <v>26</v>
      </c>
      <c r="K15" s="46">
        <v>0</v>
      </c>
      <c r="L15" s="47">
        <f t="shared" si="6"/>
        <v>0</v>
      </c>
      <c r="M15" s="49">
        <f t="shared" si="7"/>
        <v>1</v>
      </c>
      <c r="N15" s="47">
        <f t="shared" si="8"/>
        <v>0</v>
      </c>
      <c r="O15" s="49">
        <v>6</v>
      </c>
      <c r="P15" s="50">
        <v>1</v>
      </c>
      <c r="Q15" s="46">
        <f t="shared" si="9"/>
        <v>13393</v>
      </c>
      <c r="R15" s="47">
        <f t="shared" si="10"/>
        <v>5.0880812087089652E-2</v>
      </c>
      <c r="S15" s="51">
        <f t="shared" si="11"/>
        <v>5.0880812087089652E-2</v>
      </c>
      <c r="T15" s="49">
        <f t="shared" si="12"/>
        <v>11</v>
      </c>
      <c r="U15" s="52">
        <v>4</v>
      </c>
      <c r="V15" s="48">
        <f t="shared" si="13"/>
        <v>9</v>
      </c>
      <c r="W15" s="53">
        <f t="shared" si="14"/>
        <v>87</v>
      </c>
      <c r="X15">
        <v>15</v>
      </c>
    </row>
    <row r="16" spans="1:24" x14ac:dyDescent="0.25">
      <c r="A16" s="45" t="s">
        <v>27</v>
      </c>
      <c r="B16" s="46">
        <v>19617</v>
      </c>
      <c r="C16" s="46">
        <v>2626</v>
      </c>
      <c r="D16" s="47">
        <f t="shared" si="0"/>
        <v>0.13386348575215373</v>
      </c>
      <c r="E16" s="48">
        <f t="shared" si="1"/>
        <v>4</v>
      </c>
      <c r="F16" s="46">
        <v>54</v>
      </c>
      <c r="G16" s="47">
        <f t="shared" si="2"/>
        <v>2.0563594821020565E-2</v>
      </c>
      <c r="H16" s="48">
        <f t="shared" si="3"/>
        <v>19</v>
      </c>
      <c r="I16" s="47">
        <f t="shared" si="4"/>
        <v>2.7527144823367485E-3</v>
      </c>
      <c r="J16" s="48">
        <f t="shared" si="5"/>
        <v>15</v>
      </c>
      <c r="K16" s="46">
        <v>33</v>
      </c>
      <c r="L16" s="47">
        <f t="shared" si="6"/>
        <v>1.6822144058724576E-3</v>
      </c>
      <c r="M16" s="49">
        <f t="shared" si="7"/>
        <v>22</v>
      </c>
      <c r="N16" s="47">
        <f t="shared" si="8"/>
        <v>0.61111111111111116</v>
      </c>
      <c r="O16" s="49">
        <v>15</v>
      </c>
      <c r="P16" s="50">
        <v>1</v>
      </c>
      <c r="Q16" s="46">
        <f t="shared" si="9"/>
        <v>19617</v>
      </c>
      <c r="R16" s="47">
        <f t="shared" si="10"/>
        <v>7.4526162227464929E-2</v>
      </c>
      <c r="S16" s="51">
        <f t="shared" si="11"/>
        <v>7.4526162227464929E-2</v>
      </c>
      <c r="T16" s="49">
        <f t="shared" si="12"/>
        <v>3</v>
      </c>
      <c r="U16" s="52">
        <v>4</v>
      </c>
      <c r="V16" s="48">
        <f t="shared" si="13"/>
        <v>9</v>
      </c>
      <c r="W16" s="53">
        <f t="shared" si="14"/>
        <v>87</v>
      </c>
      <c r="X16">
        <v>15</v>
      </c>
    </row>
    <row r="17" spans="1:24" x14ac:dyDescent="0.25">
      <c r="A17" s="45" t="s">
        <v>31</v>
      </c>
      <c r="B17" s="46">
        <v>22880</v>
      </c>
      <c r="C17" s="46">
        <v>4318</v>
      </c>
      <c r="D17" s="47">
        <f t="shared" si="0"/>
        <v>0.18872377622377623</v>
      </c>
      <c r="E17" s="48">
        <f t="shared" si="1"/>
        <v>18</v>
      </c>
      <c r="F17" s="46">
        <v>47</v>
      </c>
      <c r="G17" s="47">
        <f t="shared" si="2"/>
        <v>1.0884668828161186E-2</v>
      </c>
      <c r="H17" s="48">
        <f t="shared" si="3"/>
        <v>10</v>
      </c>
      <c r="I17" s="47">
        <f t="shared" si="4"/>
        <v>2.0541958041958041E-3</v>
      </c>
      <c r="J17" s="48">
        <f t="shared" si="5"/>
        <v>11</v>
      </c>
      <c r="K17" s="46">
        <v>13</v>
      </c>
      <c r="L17" s="47">
        <f t="shared" si="6"/>
        <v>5.6818181818181815E-4</v>
      </c>
      <c r="M17" s="49">
        <f t="shared" si="7"/>
        <v>9</v>
      </c>
      <c r="N17" s="47">
        <f t="shared" si="8"/>
        <v>0.27659574468085107</v>
      </c>
      <c r="O17" s="49">
        <v>18</v>
      </c>
      <c r="P17" s="50">
        <v>2</v>
      </c>
      <c r="Q17" s="46">
        <f t="shared" si="9"/>
        <v>11440</v>
      </c>
      <c r="R17" s="47">
        <f t="shared" si="10"/>
        <v>4.3461247687322159E-2</v>
      </c>
      <c r="S17" s="51">
        <f t="shared" si="11"/>
        <v>4.3461247687322159E-2</v>
      </c>
      <c r="T17" s="49">
        <f t="shared" si="12"/>
        <v>15</v>
      </c>
      <c r="U17" s="52">
        <v>3</v>
      </c>
      <c r="V17" s="48">
        <f t="shared" si="13"/>
        <v>5</v>
      </c>
      <c r="W17" s="53">
        <f t="shared" si="14"/>
        <v>86</v>
      </c>
      <c r="X17">
        <v>17</v>
      </c>
    </row>
    <row r="18" spans="1:24" x14ac:dyDescent="0.25">
      <c r="A18" s="45" t="s">
        <v>15</v>
      </c>
      <c r="B18" s="46">
        <v>15115</v>
      </c>
      <c r="C18" s="46">
        <v>2683</v>
      </c>
      <c r="D18" s="47">
        <f t="shared" si="0"/>
        <v>0.17750578895137281</v>
      </c>
      <c r="E18" s="48">
        <f t="shared" si="1"/>
        <v>14</v>
      </c>
      <c r="F18" s="46">
        <v>18</v>
      </c>
      <c r="G18" s="47">
        <f t="shared" si="2"/>
        <v>6.7089079388743941E-3</v>
      </c>
      <c r="H18" s="48">
        <f t="shared" si="3"/>
        <v>7</v>
      </c>
      <c r="I18" s="47">
        <f t="shared" si="4"/>
        <v>1.1908699966920277E-3</v>
      </c>
      <c r="J18" s="48">
        <f t="shared" si="5"/>
        <v>6</v>
      </c>
      <c r="K18" s="46">
        <v>14</v>
      </c>
      <c r="L18" s="47">
        <f t="shared" si="6"/>
        <v>9.2623221964935494E-4</v>
      </c>
      <c r="M18" s="49">
        <f t="shared" si="7"/>
        <v>14</v>
      </c>
      <c r="N18" s="47">
        <f t="shared" si="8"/>
        <v>0.77777777777777779</v>
      </c>
      <c r="O18" s="49">
        <v>16</v>
      </c>
      <c r="P18" s="50">
        <v>1</v>
      </c>
      <c r="Q18" s="46">
        <f t="shared" si="9"/>
        <v>15115</v>
      </c>
      <c r="R18" s="47">
        <f t="shared" si="10"/>
        <v>5.7422793600863144E-2</v>
      </c>
      <c r="S18" s="51">
        <f t="shared" si="11"/>
        <v>5.7422793600863144E-2</v>
      </c>
      <c r="T18" s="49">
        <f t="shared" si="12"/>
        <v>8</v>
      </c>
      <c r="U18" s="52">
        <v>23</v>
      </c>
      <c r="V18" s="48">
        <f t="shared" si="13"/>
        <v>21</v>
      </c>
      <c r="W18" s="53">
        <f t="shared" si="14"/>
        <v>86</v>
      </c>
      <c r="X18">
        <v>17</v>
      </c>
    </row>
    <row r="19" spans="1:24" x14ac:dyDescent="0.25">
      <c r="A19" s="45" t="s">
        <v>19</v>
      </c>
      <c r="B19" s="46">
        <v>12986</v>
      </c>
      <c r="C19" s="46">
        <v>1505</v>
      </c>
      <c r="D19" s="47">
        <f t="shared" si="0"/>
        <v>0.11589403973509933</v>
      </c>
      <c r="E19" s="48">
        <f t="shared" si="1"/>
        <v>1</v>
      </c>
      <c r="F19" s="46">
        <v>26</v>
      </c>
      <c r="G19" s="47">
        <f t="shared" si="2"/>
        <v>1.7275747508305649E-2</v>
      </c>
      <c r="H19" s="48">
        <f t="shared" si="3"/>
        <v>17</v>
      </c>
      <c r="I19" s="47">
        <f t="shared" si="4"/>
        <v>2.0021561681811181E-3</v>
      </c>
      <c r="J19" s="48">
        <f t="shared" si="5"/>
        <v>10</v>
      </c>
      <c r="K19" s="46">
        <v>28</v>
      </c>
      <c r="L19" s="47">
        <f t="shared" si="6"/>
        <v>2.1561681811181274E-3</v>
      </c>
      <c r="M19" s="49">
        <f t="shared" si="7"/>
        <v>25</v>
      </c>
      <c r="N19" s="47">
        <f t="shared" si="8"/>
        <v>1.0769230769230769</v>
      </c>
      <c r="O19" s="49">
        <v>14</v>
      </c>
      <c r="P19" s="50">
        <v>1.25</v>
      </c>
      <c r="Q19" s="46">
        <f t="shared" si="9"/>
        <v>10389</v>
      </c>
      <c r="R19" s="47">
        <f t="shared" si="10"/>
        <v>3.9468435509055058E-2</v>
      </c>
      <c r="S19" s="51">
        <f t="shared" si="11"/>
        <v>3.9468435509055058E-2</v>
      </c>
      <c r="T19" s="49">
        <f t="shared" si="12"/>
        <v>18</v>
      </c>
      <c r="U19" s="52">
        <v>0</v>
      </c>
      <c r="V19" s="48">
        <f t="shared" si="13"/>
        <v>1</v>
      </c>
      <c r="W19" s="53">
        <f t="shared" si="14"/>
        <v>86</v>
      </c>
      <c r="X19">
        <v>17</v>
      </c>
    </row>
    <row r="20" spans="1:24" x14ac:dyDescent="0.25">
      <c r="A20" s="55" t="s">
        <v>12</v>
      </c>
      <c r="B20" s="46">
        <v>9259</v>
      </c>
      <c r="C20" s="46">
        <v>1766</v>
      </c>
      <c r="D20" s="47">
        <f t="shared" si="0"/>
        <v>0.19073334053353494</v>
      </c>
      <c r="E20" s="48">
        <f t="shared" si="1"/>
        <v>20</v>
      </c>
      <c r="F20" s="46">
        <v>27</v>
      </c>
      <c r="G20" s="47">
        <f t="shared" si="2"/>
        <v>1.5288788221970554E-2</v>
      </c>
      <c r="H20" s="48">
        <f t="shared" si="3"/>
        <v>14</v>
      </c>
      <c r="I20" s="47">
        <f t="shared" si="4"/>
        <v>2.9160816502862082E-3</v>
      </c>
      <c r="J20" s="48">
        <f t="shared" si="5"/>
        <v>16</v>
      </c>
      <c r="K20" s="46">
        <v>0</v>
      </c>
      <c r="L20" s="47">
        <f t="shared" si="6"/>
        <v>0</v>
      </c>
      <c r="M20" s="49">
        <f t="shared" si="7"/>
        <v>1</v>
      </c>
      <c r="N20" s="47">
        <f t="shared" si="8"/>
        <v>0</v>
      </c>
      <c r="O20" s="49">
        <v>1</v>
      </c>
      <c r="P20" s="50">
        <v>1</v>
      </c>
      <c r="Q20" s="46">
        <f t="shared" si="9"/>
        <v>9259</v>
      </c>
      <c r="R20" s="47">
        <f t="shared" si="10"/>
        <v>3.5175497581898238E-2</v>
      </c>
      <c r="S20" s="51">
        <f t="shared" si="11"/>
        <v>3.5175497581898238E-2</v>
      </c>
      <c r="T20" s="49">
        <f t="shared" si="12"/>
        <v>22</v>
      </c>
      <c r="U20" s="52">
        <v>4</v>
      </c>
      <c r="V20" s="48">
        <f t="shared" si="13"/>
        <v>9</v>
      </c>
      <c r="W20" s="53">
        <f t="shared" si="14"/>
        <v>83</v>
      </c>
      <c r="X20">
        <v>20</v>
      </c>
    </row>
    <row r="21" spans="1:24" x14ac:dyDescent="0.25">
      <c r="A21" s="45" t="s">
        <v>34</v>
      </c>
      <c r="B21" s="46">
        <v>9360</v>
      </c>
      <c r="C21" s="46">
        <v>1521</v>
      </c>
      <c r="D21" s="47">
        <f t="shared" si="0"/>
        <v>0.16250000000000001</v>
      </c>
      <c r="E21" s="48">
        <f t="shared" si="1"/>
        <v>10</v>
      </c>
      <c r="F21" s="46">
        <v>10</v>
      </c>
      <c r="G21" s="47">
        <f t="shared" si="2"/>
        <v>6.5746219592373442E-3</v>
      </c>
      <c r="H21" s="48">
        <f t="shared" si="3"/>
        <v>5</v>
      </c>
      <c r="I21" s="47">
        <f t="shared" si="4"/>
        <v>1.0683760683760685E-3</v>
      </c>
      <c r="J21" s="48">
        <f t="shared" si="5"/>
        <v>4</v>
      </c>
      <c r="K21" s="46">
        <v>10</v>
      </c>
      <c r="L21" s="47">
        <f t="shared" si="6"/>
        <v>1.0683760683760685E-3</v>
      </c>
      <c r="M21" s="49">
        <f t="shared" si="7"/>
        <v>15</v>
      </c>
      <c r="N21" s="47">
        <f t="shared" si="8"/>
        <v>1</v>
      </c>
      <c r="O21" s="49">
        <v>24</v>
      </c>
      <c r="P21" s="50">
        <v>1</v>
      </c>
      <c r="Q21" s="46">
        <f t="shared" si="9"/>
        <v>9360</v>
      </c>
      <c r="R21" s="47">
        <f t="shared" si="10"/>
        <v>3.555920265326358E-2</v>
      </c>
      <c r="S21" s="51">
        <f t="shared" si="11"/>
        <v>3.555920265326358E-2</v>
      </c>
      <c r="T21" s="49">
        <f t="shared" si="12"/>
        <v>20</v>
      </c>
      <c r="U21" s="52">
        <v>3</v>
      </c>
      <c r="V21" s="48">
        <f t="shared" si="13"/>
        <v>5</v>
      </c>
      <c r="W21" s="53">
        <f t="shared" si="14"/>
        <v>83</v>
      </c>
      <c r="X21">
        <v>20</v>
      </c>
    </row>
    <row r="22" spans="1:24" x14ac:dyDescent="0.25">
      <c r="A22" s="45" t="s">
        <v>37</v>
      </c>
      <c r="B22" s="46">
        <v>10386</v>
      </c>
      <c r="C22" s="46">
        <v>1577</v>
      </c>
      <c r="D22" s="47">
        <f t="shared" si="0"/>
        <v>0.15183901405738495</v>
      </c>
      <c r="E22" s="48">
        <f t="shared" si="1"/>
        <v>7</v>
      </c>
      <c r="F22" s="46">
        <v>17</v>
      </c>
      <c r="G22" s="47">
        <f t="shared" si="2"/>
        <v>1.077996195307546E-2</v>
      </c>
      <c r="H22" s="48">
        <f t="shared" si="3"/>
        <v>9</v>
      </c>
      <c r="I22" s="47">
        <f t="shared" si="4"/>
        <v>1.6368187945310995E-3</v>
      </c>
      <c r="J22" s="48">
        <f t="shared" si="5"/>
        <v>8</v>
      </c>
      <c r="K22" s="46">
        <v>1</v>
      </c>
      <c r="L22" s="47">
        <f t="shared" si="6"/>
        <v>9.6283458501829385E-5</v>
      </c>
      <c r="M22" s="49">
        <f t="shared" si="7"/>
        <v>6</v>
      </c>
      <c r="N22" s="47">
        <f t="shared" si="8"/>
        <v>5.8823529411764705E-2</v>
      </c>
      <c r="O22" s="49">
        <v>26</v>
      </c>
      <c r="P22" s="50">
        <v>1</v>
      </c>
      <c r="Q22" s="46">
        <f t="shared" si="9"/>
        <v>10386</v>
      </c>
      <c r="R22" s="47">
        <f t="shared" si="10"/>
        <v>3.9457038328717477E-2</v>
      </c>
      <c r="S22" s="51">
        <f t="shared" si="11"/>
        <v>3.9457038328717477E-2</v>
      </c>
      <c r="T22" s="49">
        <f t="shared" si="12"/>
        <v>19</v>
      </c>
      <c r="U22" s="52">
        <v>3</v>
      </c>
      <c r="V22" s="48">
        <f t="shared" si="13"/>
        <v>5</v>
      </c>
      <c r="W22" s="53">
        <f t="shared" si="14"/>
        <v>80</v>
      </c>
      <c r="X22">
        <v>22</v>
      </c>
    </row>
    <row r="23" spans="1:24" x14ac:dyDescent="0.25">
      <c r="A23" s="45" t="s">
        <v>28</v>
      </c>
      <c r="B23" s="46">
        <v>13624</v>
      </c>
      <c r="C23" s="46">
        <v>2795</v>
      </c>
      <c r="D23" s="47">
        <f t="shared" si="0"/>
        <v>0.20515267175572519</v>
      </c>
      <c r="E23" s="48">
        <f t="shared" si="1"/>
        <v>22</v>
      </c>
      <c r="F23" s="46">
        <v>17</v>
      </c>
      <c r="G23" s="47">
        <f t="shared" si="2"/>
        <v>6.0822898032200359E-3</v>
      </c>
      <c r="H23" s="48">
        <f t="shared" si="3"/>
        <v>4</v>
      </c>
      <c r="I23" s="47">
        <f t="shared" si="4"/>
        <v>1.2477980035231944E-3</v>
      </c>
      <c r="J23" s="48">
        <f t="shared" si="5"/>
        <v>7</v>
      </c>
      <c r="K23" s="46">
        <v>11</v>
      </c>
      <c r="L23" s="47">
        <f t="shared" si="6"/>
        <v>8.0739870816206693E-4</v>
      </c>
      <c r="M23" s="49">
        <f t="shared" si="7"/>
        <v>11</v>
      </c>
      <c r="N23" s="47">
        <f t="shared" si="8"/>
        <v>0.6470588235294118</v>
      </c>
      <c r="O23" s="49">
        <v>7</v>
      </c>
      <c r="P23" s="50">
        <v>1.5</v>
      </c>
      <c r="Q23" s="46">
        <f t="shared" si="9"/>
        <v>9083</v>
      </c>
      <c r="R23" s="47">
        <f t="shared" si="10"/>
        <v>3.4506863002093283E-2</v>
      </c>
      <c r="S23" s="51">
        <f t="shared" si="11"/>
        <v>3.4506863002093283E-2</v>
      </c>
      <c r="T23" s="49">
        <f t="shared" si="12"/>
        <v>23</v>
      </c>
      <c r="U23" s="52">
        <v>1</v>
      </c>
      <c r="V23" s="48">
        <f t="shared" si="13"/>
        <v>4</v>
      </c>
      <c r="W23" s="53">
        <f t="shared" si="14"/>
        <v>78</v>
      </c>
      <c r="X23">
        <v>23</v>
      </c>
    </row>
    <row r="24" spans="1:24" x14ac:dyDescent="0.25">
      <c r="A24" s="45" t="s">
        <v>36</v>
      </c>
      <c r="B24" s="46">
        <v>4636</v>
      </c>
      <c r="C24" s="46">
        <v>811</v>
      </c>
      <c r="D24" s="47">
        <f t="shared" si="0"/>
        <v>0.17493528904227781</v>
      </c>
      <c r="E24" s="48">
        <f t="shared" si="1"/>
        <v>13</v>
      </c>
      <c r="F24" s="46">
        <v>4</v>
      </c>
      <c r="G24" s="47">
        <f t="shared" si="2"/>
        <v>4.9321824907521579E-3</v>
      </c>
      <c r="H24" s="48">
        <f t="shared" si="3"/>
        <v>3</v>
      </c>
      <c r="I24" s="47">
        <f t="shared" si="4"/>
        <v>8.6281276962899055E-4</v>
      </c>
      <c r="J24" s="48">
        <f t="shared" si="5"/>
        <v>3</v>
      </c>
      <c r="K24" s="46">
        <v>6</v>
      </c>
      <c r="L24" s="47">
        <f t="shared" si="6"/>
        <v>1.2942191544434857E-3</v>
      </c>
      <c r="M24" s="49">
        <f t="shared" si="7"/>
        <v>18</v>
      </c>
      <c r="N24" s="47">
        <f t="shared" si="8"/>
        <v>1.5</v>
      </c>
      <c r="O24" s="49">
        <v>3</v>
      </c>
      <c r="P24" s="50">
        <v>0.5</v>
      </c>
      <c r="Q24" s="46">
        <f t="shared" si="9"/>
        <v>9272</v>
      </c>
      <c r="R24" s="47">
        <f t="shared" si="10"/>
        <v>3.5224885363361103E-2</v>
      </c>
      <c r="S24" s="51">
        <f t="shared" si="11"/>
        <v>3.5224885363361103E-2</v>
      </c>
      <c r="T24" s="49">
        <f t="shared" si="12"/>
        <v>21</v>
      </c>
      <c r="U24" s="52">
        <v>0</v>
      </c>
      <c r="V24" s="48">
        <f t="shared" si="13"/>
        <v>1</v>
      </c>
      <c r="W24" s="53">
        <f t="shared" si="14"/>
        <v>62</v>
      </c>
      <c r="X24">
        <v>24</v>
      </c>
    </row>
    <row r="25" spans="1:24" x14ac:dyDescent="0.25">
      <c r="A25" s="45" t="s">
        <v>30</v>
      </c>
      <c r="B25" s="46">
        <v>69945</v>
      </c>
      <c r="C25" s="46">
        <v>8875</v>
      </c>
      <c r="D25" s="47">
        <f t="shared" si="0"/>
        <v>0.12688540996497247</v>
      </c>
      <c r="E25" s="48">
        <f t="shared" si="1"/>
        <v>3</v>
      </c>
      <c r="F25" s="46">
        <v>7</v>
      </c>
      <c r="G25" s="47">
        <f t="shared" si="2"/>
        <v>7.8873239436619714E-4</v>
      </c>
      <c r="H25" s="48">
        <f t="shared" si="3"/>
        <v>2</v>
      </c>
      <c r="I25" s="47">
        <f t="shared" si="4"/>
        <v>1.0007863321180928E-4</v>
      </c>
      <c r="J25" s="48">
        <f t="shared" si="5"/>
        <v>2</v>
      </c>
      <c r="K25" s="46">
        <v>20</v>
      </c>
      <c r="L25" s="47">
        <f t="shared" si="6"/>
        <v>2.8593895203374081E-4</v>
      </c>
      <c r="M25" s="49">
        <f t="shared" si="7"/>
        <v>7</v>
      </c>
      <c r="N25" s="47">
        <f t="shared" si="8"/>
        <v>2.8571428571428572</v>
      </c>
      <c r="O25" s="49">
        <v>10</v>
      </c>
      <c r="P25" s="50">
        <v>4</v>
      </c>
      <c r="Q25" s="46">
        <f t="shared" si="9"/>
        <v>17487</v>
      </c>
      <c r="R25" s="47">
        <f t="shared" si="10"/>
        <v>6.6434164187779948E-2</v>
      </c>
      <c r="S25" s="51">
        <f t="shared" si="11"/>
        <v>6.6434164187779948E-2</v>
      </c>
      <c r="T25" s="49">
        <f t="shared" si="12"/>
        <v>5</v>
      </c>
      <c r="U25" s="52">
        <v>23</v>
      </c>
      <c r="V25" s="48">
        <f t="shared" si="13"/>
        <v>21</v>
      </c>
      <c r="W25" s="53">
        <f t="shared" si="14"/>
        <v>50</v>
      </c>
      <c r="X25">
        <v>25</v>
      </c>
    </row>
    <row r="26" spans="1:24" x14ac:dyDescent="0.25">
      <c r="A26" s="45" t="s">
        <v>17</v>
      </c>
      <c r="B26" s="46">
        <v>17355</v>
      </c>
      <c r="C26" s="46">
        <v>2083</v>
      </c>
      <c r="D26" s="47">
        <f t="shared" si="0"/>
        <v>0.12002304811293575</v>
      </c>
      <c r="E26" s="48">
        <f t="shared" si="1"/>
        <v>2</v>
      </c>
      <c r="F26" s="46">
        <v>0</v>
      </c>
      <c r="G26" s="47">
        <f t="shared" si="2"/>
        <v>0</v>
      </c>
      <c r="H26" s="48">
        <f t="shared" si="3"/>
        <v>1</v>
      </c>
      <c r="I26" s="47">
        <f t="shared" si="4"/>
        <v>0</v>
      </c>
      <c r="J26" s="48">
        <f t="shared" si="5"/>
        <v>1</v>
      </c>
      <c r="K26" s="46">
        <v>0</v>
      </c>
      <c r="L26" s="47">
        <f t="shared" si="6"/>
        <v>0</v>
      </c>
      <c r="M26" s="49">
        <f t="shared" si="7"/>
        <v>1</v>
      </c>
      <c r="N26" s="47" t="e">
        <f t="shared" si="8"/>
        <v>#DIV/0!</v>
      </c>
      <c r="O26" s="49">
        <v>20</v>
      </c>
      <c r="P26" s="50">
        <v>0</v>
      </c>
      <c r="Q26" s="46">
        <f t="shared" si="9"/>
        <v>0</v>
      </c>
      <c r="R26" s="47">
        <f t="shared" si="10"/>
        <v>0</v>
      </c>
      <c r="S26" s="51">
        <f t="shared" si="11"/>
        <v>1</v>
      </c>
      <c r="T26" s="49">
        <f t="shared" si="12"/>
        <v>0</v>
      </c>
      <c r="U26" s="52">
        <v>4</v>
      </c>
      <c r="V26" s="48">
        <f t="shared" si="13"/>
        <v>9</v>
      </c>
      <c r="W26" s="53">
        <f t="shared" si="14"/>
        <v>34</v>
      </c>
      <c r="X26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 1 кв 2022 год </vt:lpstr>
      <vt:lpstr>Лист1</vt:lpstr>
      <vt:lpstr>'за 1 кв 2022 год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Чугунова И.В.</cp:lastModifiedBy>
  <cp:lastPrinted>2022-06-03T06:48:23Z</cp:lastPrinted>
  <dcterms:created xsi:type="dcterms:W3CDTF">2018-01-31T13:19:11Z</dcterms:created>
  <dcterms:modified xsi:type="dcterms:W3CDTF">2022-06-03T06:58:13Z</dcterms:modified>
</cp:coreProperties>
</file>