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Коренева\ГТО\ГТО\ОТЧЕТЫ\Рейтинги по работе МЦТ\2023 год\2 квартал\"/>
    </mc:Choice>
  </mc:AlternateContent>
  <bookViews>
    <workbookView xWindow="0" yWindow="0" windowWidth="20490" windowHeight="7155"/>
  </bookViews>
  <sheets>
    <sheet name="за 1 полугодие 2023 год " sheetId="10" r:id="rId1"/>
  </sheets>
  <definedNames>
    <definedName name="_xlnm._FilterDatabase" localSheetId="0" hidden="1">'за 1 полугодие 2023 год '!$A$5:$W$31</definedName>
    <definedName name="_xlnm.Print_Area" localSheetId="0">'за 1 полугодие 2023 год '!$A$1:$X$38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0" l="1"/>
  <c r="N31" i="10"/>
  <c r="V8" i="10" l="1"/>
  <c r="V10" i="10"/>
  <c r="V7" i="10"/>
  <c r="V16" i="10"/>
  <c r="V9" i="10"/>
  <c r="V17" i="10"/>
  <c r="V11" i="10"/>
  <c r="V20" i="10"/>
  <c r="V14" i="10"/>
  <c r="V19" i="10"/>
  <c r="V13" i="10"/>
  <c r="V15" i="10"/>
  <c r="V25" i="10"/>
  <c r="V24" i="10"/>
  <c r="V31" i="10"/>
  <c r="V21" i="10"/>
  <c r="V22" i="10"/>
  <c r="V18" i="10"/>
  <c r="V12" i="10"/>
  <c r="V28" i="10"/>
  <c r="V29" i="10"/>
  <c r="V30" i="10"/>
  <c r="V23" i="10"/>
  <c r="N11" i="10" l="1"/>
  <c r="N8" i="10"/>
  <c r="N22" i="10"/>
  <c r="N26" i="10"/>
  <c r="V6" i="10" l="1"/>
  <c r="N10" i="10" l="1"/>
  <c r="N9" i="10"/>
  <c r="N12" i="10"/>
  <c r="N15" i="10"/>
  <c r="N25" i="10"/>
  <c r="N20" i="10"/>
  <c r="N7" i="10"/>
  <c r="N13" i="10"/>
  <c r="N24" i="10"/>
  <c r="N16" i="10"/>
  <c r="N19" i="10"/>
  <c r="N27" i="10"/>
  <c r="N21" i="10"/>
  <c r="N18" i="10"/>
  <c r="N14" i="10"/>
  <c r="N29" i="10"/>
  <c r="N28" i="10"/>
  <c r="N17" i="10"/>
  <c r="N30" i="10"/>
  <c r="Q24" i="10" l="1"/>
  <c r="L24" i="10"/>
  <c r="I24" i="10"/>
  <c r="G24" i="10"/>
  <c r="D24" i="10"/>
  <c r="Q23" i="10"/>
  <c r="L23" i="10"/>
  <c r="I23" i="10"/>
  <c r="G23" i="10"/>
  <c r="D23" i="10"/>
  <c r="Q30" i="10"/>
  <c r="L30" i="10"/>
  <c r="I30" i="10"/>
  <c r="G30" i="10"/>
  <c r="D30" i="10"/>
  <c r="Q10" i="10"/>
  <c r="L10" i="10"/>
  <c r="I10" i="10"/>
  <c r="G10" i="10"/>
  <c r="D10" i="10"/>
  <c r="Q19" i="10"/>
  <c r="L19" i="10"/>
  <c r="I19" i="10"/>
  <c r="G19" i="10"/>
  <c r="D19" i="10"/>
  <c r="Q27" i="10"/>
  <c r="L27" i="10"/>
  <c r="I27" i="10"/>
  <c r="G27" i="10"/>
  <c r="D27" i="10"/>
  <c r="Q21" i="10"/>
  <c r="L21" i="10"/>
  <c r="I21" i="10"/>
  <c r="G21" i="10"/>
  <c r="D21" i="10"/>
  <c r="Q28" i="10"/>
  <c r="L28" i="10"/>
  <c r="I28" i="10"/>
  <c r="G28" i="10"/>
  <c r="D28" i="10"/>
  <c r="Q17" i="10"/>
  <c r="L17" i="10"/>
  <c r="I17" i="10"/>
  <c r="G17" i="10"/>
  <c r="D17" i="10"/>
  <c r="Q29" i="10"/>
  <c r="L29" i="10"/>
  <c r="I29" i="10"/>
  <c r="J29" i="10" s="1"/>
  <c r="G29" i="10"/>
  <c r="D29" i="10"/>
  <c r="Q11" i="10"/>
  <c r="L11" i="10"/>
  <c r="I11" i="10"/>
  <c r="G11" i="10"/>
  <c r="D11" i="10"/>
  <c r="Q31" i="10"/>
  <c r="L31" i="10"/>
  <c r="I31" i="10"/>
  <c r="G31" i="10"/>
  <c r="D31" i="10"/>
  <c r="Q14" i="10"/>
  <c r="L14" i="10"/>
  <c r="I14" i="10"/>
  <c r="G14" i="10"/>
  <c r="D14" i="10"/>
  <c r="Q12" i="10"/>
  <c r="L12" i="10"/>
  <c r="I12" i="10"/>
  <c r="G12" i="10"/>
  <c r="D12" i="10"/>
  <c r="Q25" i="10"/>
  <c r="L25" i="10"/>
  <c r="I25" i="10"/>
  <c r="G25" i="10"/>
  <c r="D25" i="10"/>
  <c r="Q13" i="10"/>
  <c r="L13" i="10"/>
  <c r="I13" i="10"/>
  <c r="G13" i="10"/>
  <c r="D13" i="10"/>
  <c r="Q18" i="10"/>
  <c r="L18" i="10"/>
  <c r="I18" i="10"/>
  <c r="G18" i="10"/>
  <c r="H18" i="10" s="1"/>
  <c r="D18" i="10"/>
  <c r="Q9" i="10"/>
  <c r="L9" i="10"/>
  <c r="I9" i="10"/>
  <c r="G9" i="10"/>
  <c r="D9" i="10"/>
  <c r="Q15" i="10"/>
  <c r="L15" i="10"/>
  <c r="I15" i="10"/>
  <c r="G15" i="10"/>
  <c r="D15" i="10"/>
  <c r="Q20" i="10"/>
  <c r="L20" i="10"/>
  <c r="I20" i="10"/>
  <c r="G20" i="10"/>
  <c r="D20" i="10"/>
  <c r="Q7" i="10"/>
  <c r="L7" i="10"/>
  <c r="I7" i="10"/>
  <c r="G7" i="10"/>
  <c r="D7" i="10"/>
  <c r="Q16" i="10"/>
  <c r="L16" i="10"/>
  <c r="I16" i="10"/>
  <c r="J16" i="10" s="1"/>
  <c r="G16" i="10"/>
  <c r="D16" i="10"/>
  <c r="Q22" i="10"/>
  <c r="L22" i="10"/>
  <c r="I22" i="10"/>
  <c r="G22" i="10"/>
  <c r="D22" i="10"/>
  <c r="Q26" i="10"/>
  <c r="L26" i="10"/>
  <c r="I26" i="10"/>
  <c r="G26" i="10"/>
  <c r="D26" i="10"/>
  <c r="Q6" i="10"/>
  <c r="N6" i="10"/>
  <c r="L6" i="10"/>
  <c r="I6" i="10"/>
  <c r="G6" i="10"/>
  <c r="D6" i="10"/>
  <c r="Q8" i="10"/>
  <c r="L8" i="10"/>
  <c r="I8" i="10"/>
  <c r="G8" i="10"/>
  <c r="D8" i="10"/>
  <c r="H19" i="10" l="1"/>
  <c r="J18" i="10"/>
  <c r="J19" i="10"/>
  <c r="J31" i="10"/>
  <c r="J21" i="10"/>
  <c r="J23" i="10"/>
  <c r="J7" i="10"/>
  <c r="J17" i="10"/>
  <c r="J13" i="10"/>
  <c r="J10" i="10"/>
  <c r="J22" i="10"/>
  <c r="J11" i="10"/>
  <c r="J8" i="10"/>
  <c r="J27" i="10"/>
  <c r="J6" i="10"/>
  <c r="J14" i="10"/>
  <c r="J24" i="10"/>
  <c r="J15" i="10"/>
  <c r="J20" i="10"/>
  <c r="J28" i="10"/>
  <c r="J26" i="10"/>
  <c r="J25" i="10"/>
  <c r="J30" i="10"/>
  <c r="H26" i="10"/>
  <c r="H15" i="10"/>
  <c r="H21" i="10"/>
  <c r="H23" i="10"/>
  <c r="H17" i="10"/>
  <c r="H12" i="10"/>
  <c r="H13" i="10"/>
  <c r="H10" i="10"/>
  <c r="H22" i="10"/>
  <c r="H6" i="10"/>
  <c r="H27" i="10"/>
  <c r="H14" i="10"/>
  <c r="H24" i="10"/>
  <c r="H8" i="10"/>
  <c r="H7" i="10"/>
  <c r="H20" i="10"/>
  <c r="H28" i="10"/>
  <c r="H25" i="10"/>
  <c r="H30" i="10"/>
  <c r="H31" i="10"/>
  <c r="H16" i="10"/>
  <c r="H29" i="10"/>
  <c r="M31" i="10"/>
  <c r="M23" i="10"/>
  <c r="H11" i="10"/>
  <c r="M16" i="10"/>
  <c r="M18" i="10"/>
  <c r="M20" i="10"/>
  <c r="M15" i="10"/>
  <c r="M25" i="10"/>
  <c r="M28" i="10"/>
  <c r="M29" i="10"/>
  <c r="M19" i="10"/>
  <c r="M17" i="10"/>
  <c r="M12" i="10"/>
  <c r="M30" i="10"/>
  <c r="M10" i="10"/>
  <c r="M14" i="10"/>
  <c r="M9" i="10"/>
  <c r="M7" i="10"/>
  <c r="M13" i="10"/>
  <c r="M22" i="10"/>
  <c r="M26" i="10"/>
  <c r="M27" i="10"/>
  <c r="M21" i="10"/>
  <c r="M8" i="10"/>
  <c r="M24" i="10"/>
  <c r="M11" i="10"/>
  <c r="J12" i="10"/>
  <c r="H9" i="10"/>
  <c r="J9" i="10"/>
  <c r="E24" i="10"/>
  <c r="R22" i="10"/>
  <c r="S8" i="10"/>
  <c r="R6" i="10"/>
  <c r="S26" i="10"/>
  <c r="M6" i="10"/>
  <c r="E6" i="10"/>
  <c r="E16" i="10"/>
  <c r="E22" i="10"/>
  <c r="E8" i="10"/>
  <c r="R8" i="10"/>
  <c r="S24" i="10"/>
  <c r="R23" i="10"/>
  <c r="S30" i="10"/>
  <c r="R10" i="10"/>
  <c r="S19" i="10"/>
  <c r="R27" i="10"/>
  <c r="S21" i="10"/>
  <c r="R28" i="10"/>
  <c r="S17" i="10"/>
  <c r="R29" i="10"/>
  <c r="S11" i="10"/>
  <c r="R31" i="10"/>
  <c r="S14" i="10"/>
  <c r="R12" i="10"/>
  <c r="S25" i="10"/>
  <c r="R13" i="10"/>
  <c r="S18" i="10"/>
  <c r="R9" i="10"/>
  <c r="S15" i="10"/>
  <c r="R20" i="10"/>
  <c r="S7" i="10"/>
  <c r="R16" i="10"/>
  <c r="S6" i="10"/>
  <c r="E26" i="10"/>
  <c r="R26" i="10"/>
  <c r="S22" i="10"/>
  <c r="E20" i="10"/>
  <c r="E9" i="10"/>
  <c r="E13" i="10"/>
  <c r="E12" i="10"/>
  <c r="E31" i="10"/>
  <c r="E29" i="10"/>
  <c r="E28" i="10"/>
  <c r="E27" i="10"/>
  <c r="E10" i="10"/>
  <c r="E23" i="10"/>
  <c r="S16" i="10"/>
  <c r="E7" i="10"/>
  <c r="R7" i="10"/>
  <c r="S20" i="10"/>
  <c r="E15" i="10"/>
  <c r="R15" i="10"/>
  <c r="S9" i="10"/>
  <c r="E18" i="10"/>
  <c r="R18" i="10"/>
  <c r="S13" i="10"/>
  <c r="E25" i="10"/>
  <c r="R25" i="10"/>
  <c r="S12" i="10"/>
  <c r="E14" i="10"/>
  <c r="R14" i="10"/>
  <c r="S31" i="10"/>
  <c r="E11" i="10"/>
  <c r="R11" i="10"/>
  <c r="S29" i="10"/>
  <c r="E17" i="10"/>
  <c r="R17" i="10"/>
  <c r="S28" i="10"/>
  <c r="E21" i="10"/>
  <c r="R21" i="10"/>
  <c r="S27" i="10"/>
  <c r="E19" i="10"/>
  <c r="R19" i="10"/>
  <c r="S10" i="10"/>
  <c r="E30" i="10"/>
  <c r="R30" i="10"/>
  <c r="S23" i="10"/>
  <c r="R24" i="10"/>
  <c r="T23" i="10" l="1"/>
  <c r="W23" i="10" s="1"/>
  <c r="T8" i="10"/>
  <c r="W8" i="10" s="1"/>
  <c r="T10" i="10"/>
  <c r="W10" i="10" s="1"/>
  <c r="T27" i="10"/>
  <c r="W27" i="10" s="1"/>
  <c r="T28" i="10"/>
  <c r="W28" i="10" s="1"/>
  <c r="T29" i="10"/>
  <c r="W29" i="10" s="1"/>
  <c r="T31" i="10"/>
  <c r="W31" i="10" s="1"/>
  <c r="T12" i="10"/>
  <c r="W12" i="10" s="1"/>
  <c r="T13" i="10"/>
  <c r="W13" i="10" s="1"/>
  <c r="T9" i="10"/>
  <c r="W9" i="10" s="1"/>
  <c r="T20" i="10"/>
  <c r="W20" i="10" s="1"/>
  <c r="T16" i="10"/>
  <c r="W16" i="10" s="1"/>
  <c r="T22" i="10"/>
  <c r="W22" i="10" s="1"/>
  <c r="T6" i="10"/>
  <c r="W6" i="10" s="1"/>
  <c r="T7" i="10"/>
  <c r="W7" i="10" s="1"/>
  <c r="T15" i="10"/>
  <c r="W15" i="10" s="1"/>
  <c r="T18" i="10"/>
  <c r="W18" i="10" s="1"/>
  <c r="T25" i="10"/>
  <c r="W25" i="10" s="1"/>
  <c r="T14" i="10"/>
  <c r="W14" i="10" s="1"/>
  <c r="T11" i="10"/>
  <c r="W11" i="10" s="1"/>
  <c r="T17" i="10"/>
  <c r="W17" i="10" s="1"/>
  <c r="T21" i="10"/>
  <c r="W21" i="10" s="1"/>
  <c r="T19" i="10"/>
  <c r="W19" i="10" s="1"/>
  <c r="T30" i="10"/>
  <c r="W30" i="10" s="1"/>
  <c r="T24" i="10"/>
  <c r="W24" i="10" s="1"/>
  <c r="T26" i="10"/>
  <c r="W26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<sst xmlns="http://schemas.openxmlformats.org/spreadsheetml/2006/main" count="64" uniqueCount="58">
  <si>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</si>
  <si>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</si>
  <si>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</si>
  <si>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</si>
  <si>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</si>
  <si>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</si>
  <si>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</si>
  <si>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</si>
  <si>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</si>
  <si>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</si>
  <si>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</si>
  <si>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</si>
  <si>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</si>
  <si>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</si>
  <si>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</si>
  <si>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</si>
  <si>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</si>
  <si>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</si>
  <si>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</si>
  <si>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</si>
  <si>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</si>
  <si>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</si>
  <si>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</si>
  <si>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</si>
  <si>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</si>
  <si>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</si>
  <si>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</si>
  <si>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</si>
  <si>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</si>
  <si>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</si>
  <si>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</si>
  <si>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</si>
  <si>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</si>
  <si>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</si>
  <si>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</si>
  <si>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</si>
  <si>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</si>
  <si>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</si>
  <si>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</si>
  <si>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</si>
  <si>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</si>
  <si>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</si>
  <si>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</si>
  <si>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</si>
  <si>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</si>
  <si>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</si>
  <si>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</si>
  <si>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</si>
  <si>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</si>
  <si>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</si>
  <si>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</si>
  <si>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2022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755 531 </t>
    </r>
    <r>
      <rPr>
        <b/>
        <i/>
        <sz val="18"/>
        <color theme="1"/>
        <rFont val="Arial"/>
        <family val="2"/>
        <charset val="204"/>
      </rPr>
      <t>чел.)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</si>
  <si>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(1301 статья за 1 полугодие 2023 год)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</si>
  <si>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19 июля 2023 года 143 840 человека)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</si>
  <si>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(4219 знаков за 1 полугодие 2023 года)</t>
    </r>
  </si>
  <si>
    <r>
      <t xml:space="preserve"> </t>
    </r>
    <r>
      <rPr>
        <b/>
        <sz val="26"/>
        <color theme="1"/>
        <rFont val="Calibri"/>
        <family val="2"/>
        <charset val="204"/>
      </rPr>
      <t xml:space="preserve">*1135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</si>
  <si>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r>
      <t xml:space="preserve">Население, принявшее участие в выполнении нормативов испытаний (тестов) комплекса ГТО                </t>
    </r>
    <r>
      <rPr>
        <b/>
        <sz val="18"/>
        <rFont val="Arial"/>
        <family val="2"/>
        <charset val="204"/>
      </rPr>
      <t xml:space="preserve">  (9536 чел. за 1 полугодие 2023 года)</t>
    </r>
  </si>
  <si>
    <t>Рейтинг деятельности муниципальных центров тестирования Курганской области по итогу 1 полугодия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</si>
</sst>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zoomScale="42" zoomScaleNormal="33" zoomScaleSheetLayoutView="42" zoomScalePageLayoutView="40" workbookViewId="0">
      <selection activeCell="G25" sqref="G25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51</v>
      </c>
      <c r="C5" s="30" t="s">
        <v>53</v>
      </c>
      <c r="D5" s="35" t="s">
        <v>43</v>
      </c>
      <c r="E5" s="36" t="s">
        <v>7</v>
      </c>
      <c r="F5" s="30" t="s">
        <v>56</v>
      </c>
      <c r="G5" s="35" t="s">
        <v>44</v>
      </c>
      <c r="H5" s="36" t="s">
        <v>7</v>
      </c>
      <c r="I5" s="35" t="s">
        <v>45</v>
      </c>
      <c r="J5" s="36" t="s">
        <v>7</v>
      </c>
      <c r="K5" s="30" t="s">
        <v>54</v>
      </c>
      <c r="L5" s="35" t="s">
        <v>46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47</v>
      </c>
      <c r="S5" s="32"/>
      <c r="T5" s="36" t="s">
        <v>7</v>
      </c>
      <c r="U5" s="35" t="s">
        <v>52</v>
      </c>
      <c r="V5" s="36" t="s">
        <v>7</v>
      </c>
      <c r="W5" s="42" t="s">
        <v>11</v>
      </c>
      <c r="X5" s="34" t="s">
        <v>49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16</v>
      </c>
      <c r="B6" s="11">
        <v>17356</v>
      </c>
      <c r="C6" s="11">
        <v>3981</v>
      </c>
      <c r="D6" s="12">
        <f t="shared" ref="D6:D31" si="0">C6/B6</f>
        <v>0.2293731274487209</v>
      </c>
      <c r="E6" s="13">
        <f t="shared" ref="E6:E31" si="1">RANK(D6,D:D,1)</f>
        <v>22</v>
      </c>
      <c r="F6" s="11">
        <v>249</v>
      </c>
      <c r="G6" s="12">
        <f t="shared" ref="G6:G31" si="2">F6/C6</f>
        <v>6.254709871891484E-2</v>
      </c>
      <c r="H6" s="13">
        <f t="shared" ref="H6:H31" si="3">RANK(G6,G:G,1)</f>
        <v>17</v>
      </c>
      <c r="I6" s="12">
        <f t="shared" ref="I6:I31" si="4">F6/B6</f>
        <v>1.4346623646001384E-2</v>
      </c>
      <c r="J6" s="13">
        <f t="shared" ref="J6:J31" si="5">RANK(I6,I:I,1)</f>
        <v>18</v>
      </c>
      <c r="K6" s="11">
        <v>180</v>
      </c>
      <c r="L6" s="12">
        <f t="shared" ref="L6:L31" si="6">K6/B6</f>
        <v>1.0371053238073288E-2</v>
      </c>
      <c r="M6" s="14">
        <f t="shared" ref="M6:M31" si="7">RANK(L6,L:L,1)</f>
        <v>26</v>
      </c>
      <c r="N6" s="12">
        <f t="shared" ref="N6:N31" si="8">K6/F6</f>
        <v>0.72289156626506024</v>
      </c>
      <c r="O6" s="14">
        <v>20</v>
      </c>
      <c r="P6" s="19">
        <v>2</v>
      </c>
      <c r="Q6" s="11">
        <f t="shared" ref="Q6:Q31" si="9">IFERROR(ROUNDUP(B6/P6,0),0)</f>
        <v>8678</v>
      </c>
      <c r="R6" s="12">
        <f t="shared" ref="R6:R31" si="10">Q6/SUM(Q$2:Q$24)</f>
        <v>3.7772641603879116E-2</v>
      </c>
      <c r="S6" s="16">
        <f t="shared" ref="S6:S31" si="11">IF(Q6/SUM(Q$2:Q$24)=0,1,Q6/SUM(Q$2:Q$24))</f>
        <v>3.7772641603879116E-2</v>
      </c>
      <c r="T6" s="14">
        <f t="shared" ref="T6:T31" si="12">IF(S6=1,0,RANK(S6,S:S,0))</f>
        <v>24</v>
      </c>
      <c r="U6" s="17">
        <v>30</v>
      </c>
      <c r="V6" s="13">
        <f t="shared" ref="V6:V25" si="13">RANK(U6,U:U,1)</f>
        <v>19</v>
      </c>
      <c r="W6" s="18">
        <f t="shared" ref="W6:W31" si="14">SUM(E6,H6,J6,M6,O6,V6,T6)</f>
        <v>146</v>
      </c>
      <c r="X6" s="29">
        <v>1</v>
      </c>
    </row>
    <row r="7" spans="1:240" ht="37.5" customHeight="1" x14ac:dyDescent="0.25">
      <c r="A7" s="40" t="s">
        <v>23</v>
      </c>
      <c r="B7" s="11">
        <v>22578</v>
      </c>
      <c r="C7" s="11">
        <v>5028</v>
      </c>
      <c r="D7" s="12">
        <f t="shared" si="0"/>
        <v>0.22269465851714057</v>
      </c>
      <c r="E7" s="13">
        <f t="shared" si="1"/>
        <v>19</v>
      </c>
      <c r="F7" s="11">
        <v>456</v>
      </c>
      <c r="G7" s="12">
        <f t="shared" si="2"/>
        <v>9.0692124105011929E-2</v>
      </c>
      <c r="H7" s="13">
        <f t="shared" si="3"/>
        <v>24</v>
      </c>
      <c r="I7" s="12">
        <f t="shared" si="4"/>
        <v>2.0196651607759766E-2</v>
      </c>
      <c r="J7" s="13">
        <f t="shared" si="5"/>
        <v>24</v>
      </c>
      <c r="K7" s="11">
        <v>173</v>
      </c>
      <c r="L7" s="12">
        <f t="shared" si="6"/>
        <v>7.6623261582071042E-3</v>
      </c>
      <c r="M7" s="14">
        <f t="shared" si="7"/>
        <v>23</v>
      </c>
      <c r="N7" s="12">
        <f t="shared" si="8"/>
        <v>0.37938596491228072</v>
      </c>
      <c r="O7" s="14">
        <v>12</v>
      </c>
      <c r="P7" s="15">
        <v>2</v>
      </c>
      <c r="Q7" s="11">
        <f t="shared" si="9"/>
        <v>11289</v>
      </c>
      <c r="R7" s="12">
        <f t="shared" si="10"/>
        <v>4.9137514527102022E-2</v>
      </c>
      <c r="S7" s="16">
        <f t="shared" si="11"/>
        <v>4.9137514527102022E-2</v>
      </c>
      <c r="T7" s="14">
        <f t="shared" si="12"/>
        <v>16</v>
      </c>
      <c r="U7" s="17">
        <v>30</v>
      </c>
      <c r="V7" s="13">
        <f t="shared" si="13"/>
        <v>19</v>
      </c>
      <c r="W7" s="18">
        <f t="shared" si="14"/>
        <v>137</v>
      </c>
      <c r="X7" s="29">
        <v>2</v>
      </c>
    </row>
    <row r="8" spans="1:240" ht="37.5" customHeight="1" x14ac:dyDescent="0.25">
      <c r="A8" s="40" t="s">
        <v>29</v>
      </c>
      <c r="B8" s="11">
        <v>6578</v>
      </c>
      <c r="C8" s="11">
        <v>1805</v>
      </c>
      <c r="D8" s="12">
        <f t="shared" si="0"/>
        <v>0.27439951352994829</v>
      </c>
      <c r="E8" s="13">
        <f t="shared" si="1"/>
        <v>25</v>
      </c>
      <c r="F8" s="11">
        <v>110</v>
      </c>
      <c r="G8" s="12">
        <f t="shared" si="2"/>
        <v>6.0941828254847646E-2</v>
      </c>
      <c r="H8" s="13">
        <f t="shared" si="3"/>
        <v>14</v>
      </c>
      <c r="I8" s="12">
        <f t="shared" si="4"/>
        <v>1.6722408026755852E-2</v>
      </c>
      <c r="J8" s="13">
        <f t="shared" si="5"/>
        <v>21</v>
      </c>
      <c r="K8" s="11">
        <v>49</v>
      </c>
      <c r="L8" s="12">
        <f t="shared" si="6"/>
        <v>7.449072666463971E-3</v>
      </c>
      <c r="M8" s="14">
        <f t="shared" si="7"/>
        <v>22</v>
      </c>
      <c r="N8" s="12">
        <f t="shared" si="8"/>
        <v>0.44545454545454544</v>
      </c>
      <c r="O8" s="14">
        <v>14</v>
      </c>
      <c r="P8" s="15">
        <v>1</v>
      </c>
      <c r="Q8" s="11">
        <f t="shared" si="9"/>
        <v>6578</v>
      </c>
      <c r="R8" s="12">
        <f t="shared" si="10"/>
        <v>2.8631993140160964E-2</v>
      </c>
      <c r="S8" s="16">
        <f t="shared" si="11"/>
        <v>2.8631993140160964E-2</v>
      </c>
      <c r="T8" s="14">
        <f t="shared" si="12"/>
        <v>26</v>
      </c>
      <c r="U8" s="17">
        <v>16</v>
      </c>
      <c r="V8" s="13">
        <f t="shared" si="13"/>
        <v>13</v>
      </c>
      <c r="W8" s="18">
        <f t="shared" si="14"/>
        <v>135</v>
      </c>
      <c r="X8" s="29">
        <v>3</v>
      </c>
    </row>
    <row r="9" spans="1:240" ht="37.5" customHeight="1" x14ac:dyDescent="0.25">
      <c r="A9" s="40" t="s">
        <v>18</v>
      </c>
      <c r="B9" s="11">
        <v>11607</v>
      </c>
      <c r="C9" s="11">
        <v>2693</v>
      </c>
      <c r="D9" s="12">
        <f t="shared" si="0"/>
        <v>0.23201516326354785</v>
      </c>
      <c r="E9" s="13">
        <f t="shared" si="1"/>
        <v>23</v>
      </c>
      <c r="F9" s="11">
        <v>245</v>
      </c>
      <c r="G9" s="12">
        <f t="shared" si="2"/>
        <v>9.0976606015595984E-2</v>
      </c>
      <c r="H9" s="13">
        <f t="shared" si="3"/>
        <v>25</v>
      </c>
      <c r="I9" s="12">
        <f t="shared" si="4"/>
        <v>2.1107952097871974E-2</v>
      </c>
      <c r="J9" s="13">
        <f t="shared" si="5"/>
        <v>25</v>
      </c>
      <c r="K9" s="11">
        <v>62</v>
      </c>
      <c r="L9" s="12">
        <f t="shared" si="6"/>
        <v>5.341604204359438E-3</v>
      </c>
      <c r="M9" s="14">
        <f t="shared" si="7"/>
        <v>17</v>
      </c>
      <c r="N9" s="12">
        <f t="shared" si="8"/>
        <v>0.2530612244897959</v>
      </c>
      <c r="O9" s="14">
        <v>7</v>
      </c>
      <c r="P9" s="15">
        <v>1</v>
      </c>
      <c r="Q9" s="11">
        <f t="shared" si="9"/>
        <v>11607</v>
      </c>
      <c r="R9" s="12">
        <f t="shared" si="10"/>
        <v>5.0521669865893626E-2</v>
      </c>
      <c r="S9" s="16">
        <f t="shared" si="11"/>
        <v>5.0521669865893626E-2</v>
      </c>
      <c r="T9" s="14">
        <f t="shared" si="12"/>
        <v>13</v>
      </c>
      <c r="U9" s="17">
        <v>18</v>
      </c>
      <c r="V9" s="13">
        <f t="shared" si="13"/>
        <v>14</v>
      </c>
      <c r="W9" s="18">
        <f t="shared" si="14"/>
        <v>124</v>
      </c>
      <c r="X9" s="29">
        <v>4</v>
      </c>
    </row>
    <row r="10" spans="1:240" ht="37.5" customHeight="1" x14ac:dyDescent="0.25">
      <c r="A10" s="40" t="s">
        <v>24</v>
      </c>
      <c r="B10" s="11">
        <v>13758</v>
      </c>
      <c r="C10" s="11">
        <v>2974</v>
      </c>
      <c r="D10" s="12">
        <f t="shared" si="0"/>
        <v>0.21616514028201775</v>
      </c>
      <c r="E10" s="13">
        <f t="shared" si="1"/>
        <v>18</v>
      </c>
      <c r="F10" s="11">
        <v>186</v>
      </c>
      <c r="G10" s="12">
        <f t="shared" si="2"/>
        <v>6.2542030934767984E-2</v>
      </c>
      <c r="H10" s="13">
        <f t="shared" si="3"/>
        <v>16</v>
      </c>
      <c r="I10" s="12">
        <f t="shared" si="4"/>
        <v>1.3519406890536415E-2</v>
      </c>
      <c r="J10" s="13">
        <f t="shared" si="5"/>
        <v>16</v>
      </c>
      <c r="K10" s="11">
        <v>140</v>
      </c>
      <c r="L10" s="12">
        <f t="shared" si="6"/>
        <v>1.0175897659543538E-2</v>
      </c>
      <c r="M10" s="14">
        <f t="shared" si="7"/>
        <v>25</v>
      </c>
      <c r="N10" s="12">
        <f t="shared" si="8"/>
        <v>0.75268817204301075</v>
      </c>
      <c r="O10" s="14">
        <v>22</v>
      </c>
      <c r="P10" s="15">
        <v>1</v>
      </c>
      <c r="Q10" s="11">
        <f t="shared" si="9"/>
        <v>13758</v>
      </c>
      <c r="R10" s="12">
        <f t="shared" si="10"/>
        <v>5.9884305506587798E-2</v>
      </c>
      <c r="S10" s="16">
        <f t="shared" si="11"/>
        <v>5.9884305506587798E-2</v>
      </c>
      <c r="T10" s="14">
        <f t="shared" si="12"/>
        <v>10</v>
      </c>
      <c r="U10" s="17">
        <v>20</v>
      </c>
      <c r="V10" s="13">
        <f t="shared" si="13"/>
        <v>16</v>
      </c>
      <c r="W10" s="18">
        <f t="shared" si="14"/>
        <v>123</v>
      </c>
      <c r="X10" s="29">
        <v>5</v>
      </c>
    </row>
    <row r="11" spans="1:240" ht="37.5" customHeight="1" x14ac:dyDescent="0.25">
      <c r="A11" s="40" t="s">
        <v>37</v>
      </c>
      <c r="B11" s="11">
        <v>10228</v>
      </c>
      <c r="C11" s="11">
        <v>1872</v>
      </c>
      <c r="D11" s="12">
        <f t="shared" si="0"/>
        <v>0.18302698474775128</v>
      </c>
      <c r="E11" s="13">
        <f t="shared" si="1"/>
        <v>8</v>
      </c>
      <c r="F11" s="11">
        <v>187</v>
      </c>
      <c r="G11" s="12">
        <f t="shared" si="2"/>
        <v>9.9893162393162399E-2</v>
      </c>
      <c r="H11" s="13">
        <f t="shared" si="3"/>
        <v>26</v>
      </c>
      <c r="I11" s="12">
        <f t="shared" si="4"/>
        <v>1.8283144309737973E-2</v>
      </c>
      <c r="J11" s="13">
        <f t="shared" si="5"/>
        <v>22</v>
      </c>
      <c r="K11" s="11">
        <v>49</v>
      </c>
      <c r="L11" s="12">
        <f t="shared" si="6"/>
        <v>4.7907704341024638E-3</v>
      </c>
      <c r="M11" s="14">
        <f t="shared" si="7"/>
        <v>13</v>
      </c>
      <c r="N11" s="12">
        <f t="shared" si="8"/>
        <v>0.26203208556149732</v>
      </c>
      <c r="O11" s="14">
        <v>8</v>
      </c>
      <c r="P11" s="15">
        <v>1</v>
      </c>
      <c r="Q11" s="11">
        <f t="shared" si="9"/>
        <v>10228</v>
      </c>
      <c r="R11" s="12">
        <f t="shared" si="10"/>
        <v>4.451931070805204E-2</v>
      </c>
      <c r="S11" s="16">
        <f t="shared" si="11"/>
        <v>4.451931070805204E-2</v>
      </c>
      <c r="T11" s="14">
        <f t="shared" si="12"/>
        <v>19</v>
      </c>
      <c r="U11" s="17">
        <v>48</v>
      </c>
      <c r="V11" s="13">
        <f t="shared" si="13"/>
        <v>23</v>
      </c>
      <c r="W11" s="18">
        <f t="shared" si="14"/>
        <v>119</v>
      </c>
      <c r="X11" s="29">
        <v>6</v>
      </c>
    </row>
    <row r="12" spans="1:240" ht="37.5" customHeight="1" x14ac:dyDescent="0.25">
      <c r="A12" s="40" t="s">
        <v>22</v>
      </c>
      <c r="B12" s="11">
        <v>22202</v>
      </c>
      <c r="C12" s="11">
        <v>6200</v>
      </c>
      <c r="D12" s="12">
        <f t="shared" si="0"/>
        <v>0.27925412125033783</v>
      </c>
      <c r="E12" s="13">
        <f t="shared" si="1"/>
        <v>26</v>
      </c>
      <c r="F12" s="11">
        <v>523</v>
      </c>
      <c r="G12" s="12">
        <f t="shared" si="2"/>
        <v>8.4354838709677415E-2</v>
      </c>
      <c r="H12" s="13">
        <f t="shared" si="3"/>
        <v>22</v>
      </c>
      <c r="I12" s="12">
        <f t="shared" si="4"/>
        <v>2.3556436357084948E-2</v>
      </c>
      <c r="J12" s="13">
        <f t="shared" si="5"/>
        <v>26</v>
      </c>
      <c r="K12" s="11">
        <v>79</v>
      </c>
      <c r="L12" s="12">
        <f t="shared" si="6"/>
        <v>3.5582379965768849E-3</v>
      </c>
      <c r="M12" s="14">
        <f t="shared" si="7"/>
        <v>10</v>
      </c>
      <c r="N12" s="12">
        <f t="shared" si="8"/>
        <v>0.15105162523900573</v>
      </c>
      <c r="O12" s="14">
        <v>4</v>
      </c>
      <c r="P12" s="15">
        <v>2</v>
      </c>
      <c r="Q12" s="11">
        <f t="shared" si="9"/>
        <v>11101</v>
      </c>
      <c r="R12" s="12">
        <f t="shared" si="10"/>
        <v>4.8319208855112018E-2</v>
      </c>
      <c r="S12" s="16">
        <f t="shared" si="11"/>
        <v>4.8319208855112018E-2</v>
      </c>
      <c r="T12" s="14">
        <f t="shared" si="12"/>
        <v>17</v>
      </c>
      <c r="U12" s="17">
        <v>7</v>
      </c>
      <c r="V12" s="13">
        <f t="shared" si="13"/>
        <v>9</v>
      </c>
      <c r="W12" s="18">
        <f t="shared" si="14"/>
        <v>114</v>
      </c>
      <c r="X12" s="29">
        <v>7</v>
      </c>
    </row>
    <row r="13" spans="1:240" ht="37.5" customHeight="1" x14ac:dyDescent="0.25">
      <c r="A13" s="40" t="s">
        <v>25</v>
      </c>
      <c r="B13" s="11">
        <v>284034</v>
      </c>
      <c r="C13" s="11">
        <v>52070</v>
      </c>
      <c r="D13" s="12">
        <f t="shared" si="0"/>
        <v>0.18332312328805705</v>
      </c>
      <c r="E13" s="13">
        <f t="shared" si="1"/>
        <v>9</v>
      </c>
      <c r="F13" s="11">
        <v>4196</v>
      </c>
      <c r="G13" s="12">
        <f t="shared" si="2"/>
        <v>8.0583829460341844E-2</v>
      </c>
      <c r="H13" s="13">
        <f t="shared" si="3"/>
        <v>20</v>
      </c>
      <c r="I13" s="12">
        <f t="shared" si="4"/>
        <v>1.4772879303182013E-2</v>
      </c>
      <c r="J13" s="13">
        <f t="shared" si="5"/>
        <v>19</v>
      </c>
      <c r="K13" s="11">
        <v>1825</v>
      </c>
      <c r="L13" s="12">
        <f t="shared" si="6"/>
        <v>6.4252871135145788E-3</v>
      </c>
      <c r="M13" s="14">
        <f t="shared" si="7"/>
        <v>20</v>
      </c>
      <c r="N13" s="12">
        <f t="shared" si="8"/>
        <v>0.43493803622497618</v>
      </c>
      <c r="O13" s="14">
        <v>13</v>
      </c>
      <c r="P13" s="15">
        <v>15</v>
      </c>
      <c r="Q13" s="11">
        <f t="shared" si="9"/>
        <v>18936</v>
      </c>
      <c r="R13" s="12">
        <f t="shared" si="10"/>
        <v>8.2422533004269993E-2</v>
      </c>
      <c r="S13" s="16">
        <f t="shared" si="11"/>
        <v>8.2422533004269993E-2</v>
      </c>
      <c r="T13" s="14">
        <f t="shared" si="12"/>
        <v>4</v>
      </c>
      <c r="U13" s="17">
        <v>801</v>
      </c>
      <c r="V13" s="13">
        <f t="shared" si="13"/>
        <v>26</v>
      </c>
      <c r="W13" s="18">
        <f t="shared" si="14"/>
        <v>111</v>
      </c>
      <c r="X13" s="29">
        <v>8</v>
      </c>
    </row>
    <row r="14" spans="1:240" s="3" customFormat="1" ht="37.5" customHeight="1" x14ac:dyDescent="0.25">
      <c r="A14" s="40" t="s">
        <v>35</v>
      </c>
      <c r="B14" s="11">
        <v>26911</v>
      </c>
      <c r="C14" s="11">
        <v>6353</v>
      </c>
      <c r="D14" s="12">
        <f t="shared" si="0"/>
        <v>0.23607446768979229</v>
      </c>
      <c r="E14" s="13">
        <f t="shared" si="1"/>
        <v>24</v>
      </c>
      <c r="F14" s="11">
        <v>278</v>
      </c>
      <c r="G14" s="12">
        <f t="shared" si="2"/>
        <v>4.3758854084684398E-2</v>
      </c>
      <c r="H14" s="13">
        <f t="shared" si="3"/>
        <v>7</v>
      </c>
      <c r="I14" s="12">
        <f t="shared" si="4"/>
        <v>1.0330348184757162E-2</v>
      </c>
      <c r="J14" s="13">
        <f t="shared" si="5"/>
        <v>12</v>
      </c>
      <c r="K14" s="11">
        <v>129</v>
      </c>
      <c r="L14" s="12">
        <f t="shared" si="6"/>
        <v>4.7935788339340786E-3</v>
      </c>
      <c r="M14" s="14">
        <f t="shared" si="7"/>
        <v>14</v>
      </c>
      <c r="N14" s="12">
        <f t="shared" si="8"/>
        <v>0.46402877697841727</v>
      </c>
      <c r="O14" s="14">
        <v>15</v>
      </c>
      <c r="P14" s="15">
        <v>2.5</v>
      </c>
      <c r="Q14" s="11">
        <f t="shared" si="9"/>
        <v>10765</v>
      </c>
      <c r="R14" s="12">
        <f t="shared" si="10"/>
        <v>4.6856705100917113E-2</v>
      </c>
      <c r="S14" s="16">
        <f t="shared" si="11"/>
        <v>4.6856705100917113E-2</v>
      </c>
      <c r="T14" s="14">
        <f t="shared" si="12"/>
        <v>18</v>
      </c>
      <c r="U14" s="17">
        <v>39</v>
      </c>
      <c r="V14" s="13">
        <f t="shared" si="13"/>
        <v>21</v>
      </c>
      <c r="W14" s="18">
        <f t="shared" si="14"/>
        <v>111</v>
      </c>
      <c r="X14" s="29">
        <v>9</v>
      </c>
    </row>
    <row r="15" spans="1:240" s="3" customFormat="1" ht="37.5" customHeight="1" x14ac:dyDescent="0.25">
      <c r="A15" s="40" t="s">
        <v>31</v>
      </c>
      <c r="B15" s="11">
        <v>22600</v>
      </c>
      <c r="C15" s="11">
        <v>4850</v>
      </c>
      <c r="D15" s="12">
        <f t="shared" si="0"/>
        <v>0.21460176991150443</v>
      </c>
      <c r="E15" s="13">
        <f t="shared" si="1"/>
        <v>17</v>
      </c>
      <c r="F15" s="11">
        <v>419</v>
      </c>
      <c r="G15" s="12">
        <f t="shared" si="2"/>
        <v>8.6391752577319583E-2</v>
      </c>
      <c r="H15" s="13">
        <f t="shared" si="3"/>
        <v>23</v>
      </c>
      <c r="I15" s="12">
        <f t="shared" si="4"/>
        <v>1.8539823008849557E-2</v>
      </c>
      <c r="J15" s="13">
        <f t="shared" si="5"/>
        <v>23</v>
      </c>
      <c r="K15" s="11">
        <v>121</v>
      </c>
      <c r="L15" s="12">
        <f t="shared" si="6"/>
        <v>5.353982300884956E-3</v>
      </c>
      <c r="M15" s="14">
        <f t="shared" si="7"/>
        <v>18</v>
      </c>
      <c r="N15" s="12">
        <f t="shared" si="8"/>
        <v>0.28878281622911695</v>
      </c>
      <c r="O15" s="14">
        <v>9</v>
      </c>
      <c r="P15" s="15">
        <v>2</v>
      </c>
      <c r="Q15" s="11">
        <f t="shared" si="9"/>
        <v>11300</v>
      </c>
      <c r="R15" s="12">
        <f t="shared" si="10"/>
        <v>4.918539411429293E-2</v>
      </c>
      <c r="S15" s="16">
        <f t="shared" si="11"/>
        <v>4.918539411429293E-2</v>
      </c>
      <c r="T15" s="14">
        <f t="shared" si="12"/>
        <v>15</v>
      </c>
      <c r="U15" s="17">
        <v>3</v>
      </c>
      <c r="V15" s="13">
        <f t="shared" si="13"/>
        <v>5</v>
      </c>
      <c r="W15" s="18">
        <f t="shared" si="14"/>
        <v>110</v>
      </c>
      <c r="X15" s="29">
        <v>10</v>
      </c>
    </row>
    <row r="16" spans="1:240" s="3" customFormat="1" ht="37.5" customHeight="1" x14ac:dyDescent="0.25">
      <c r="A16" s="40" t="s">
        <v>28</v>
      </c>
      <c r="B16" s="11">
        <v>13406</v>
      </c>
      <c r="C16" s="11">
        <v>3050</v>
      </c>
      <c r="D16" s="12">
        <f t="shared" si="0"/>
        <v>0.22751007011785768</v>
      </c>
      <c r="E16" s="13">
        <f t="shared" si="1"/>
        <v>21</v>
      </c>
      <c r="F16" s="11">
        <v>76</v>
      </c>
      <c r="G16" s="12">
        <f t="shared" si="2"/>
        <v>2.4918032786885248E-2</v>
      </c>
      <c r="H16" s="13">
        <f t="shared" si="3"/>
        <v>4</v>
      </c>
      <c r="I16" s="12">
        <f t="shared" si="4"/>
        <v>5.669103386543339E-3</v>
      </c>
      <c r="J16" s="13">
        <f t="shared" si="5"/>
        <v>5</v>
      </c>
      <c r="K16" s="11">
        <v>67</v>
      </c>
      <c r="L16" s="12">
        <f t="shared" si="6"/>
        <v>4.9977621960316278E-3</v>
      </c>
      <c r="M16" s="14">
        <f t="shared" si="7"/>
        <v>15</v>
      </c>
      <c r="N16" s="12">
        <f t="shared" si="8"/>
        <v>0.88157894736842102</v>
      </c>
      <c r="O16" s="14">
        <v>25</v>
      </c>
      <c r="P16" s="15">
        <v>1.5</v>
      </c>
      <c r="Q16" s="11">
        <f t="shared" si="9"/>
        <v>8938</v>
      </c>
      <c r="R16" s="12">
        <f t="shared" si="10"/>
        <v>3.8904340937482317E-2</v>
      </c>
      <c r="S16" s="16">
        <f t="shared" si="11"/>
        <v>3.8904340937482317E-2</v>
      </c>
      <c r="T16" s="14">
        <f t="shared" si="12"/>
        <v>23</v>
      </c>
      <c r="U16" s="17">
        <v>11</v>
      </c>
      <c r="V16" s="13">
        <f t="shared" si="13"/>
        <v>11</v>
      </c>
      <c r="W16" s="18">
        <f t="shared" si="14"/>
        <v>104</v>
      </c>
      <c r="X16" s="29">
        <v>11</v>
      </c>
    </row>
    <row r="17" spans="1:24" s="3" customFormat="1" ht="37.5" customHeight="1" x14ac:dyDescent="0.25">
      <c r="A17" s="40" t="s">
        <v>26</v>
      </c>
      <c r="B17" s="11">
        <v>25582</v>
      </c>
      <c r="C17" s="11">
        <v>5180</v>
      </c>
      <c r="D17" s="12">
        <f t="shared" si="0"/>
        <v>0.20248612305527325</v>
      </c>
      <c r="E17" s="13">
        <f t="shared" si="1"/>
        <v>12</v>
      </c>
      <c r="F17" s="11">
        <v>313</v>
      </c>
      <c r="G17" s="12">
        <f t="shared" si="2"/>
        <v>6.0424710424710426E-2</v>
      </c>
      <c r="H17" s="13">
        <f t="shared" si="3"/>
        <v>13</v>
      </c>
      <c r="I17" s="12">
        <f t="shared" si="4"/>
        <v>1.2235165350637166E-2</v>
      </c>
      <c r="J17" s="13">
        <f t="shared" si="5"/>
        <v>14</v>
      </c>
      <c r="K17" s="11">
        <v>199</v>
      </c>
      <c r="L17" s="12">
        <f t="shared" si="6"/>
        <v>7.7789070440153233E-3</v>
      </c>
      <c r="M17" s="14">
        <f t="shared" si="7"/>
        <v>24</v>
      </c>
      <c r="N17" s="12">
        <f t="shared" si="8"/>
        <v>0.63578274760383391</v>
      </c>
      <c r="O17" s="14">
        <v>18</v>
      </c>
      <c r="P17" s="15">
        <v>1.5</v>
      </c>
      <c r="Q17" s="11">
        <f t="shared" si="9"/>
        <v>17055</v>
      </c>
      <c r="R17" s="12">
        <f t="shared" si="10"/>
        <v>7.4235123594625294E-2</v>
      </c>
      <c r="S17" s="16">
        <f t="shared" si="11"/>
        <v>7.4235123594625294E-2</v>
      </c>
      <c r="T17" s="14">
        <f t="shared" si="12"/>
        <v>7</v>
      </c>
      <c r="U17" s="17">
        <v>18</v>
      </c>
      <c r="V17" s="13">
        <f t="shared" si="13"/>
        <v>14</v>
      </c>
      <c r="W17" s="18">
        <f t="shared" si="14"/>
        <v>102</v>
      </c>
      <c r="X17" s="29">
        <v>12</v>
      </c>
    </row>
    <row r="18" spans="1:24" s="3" customFormat="1" ht="37.5" customHeight="1" x14ac:dyDescent="0.25">
      <c r="A18" s="41" t="s">
        <v>12</v>
      </c>
      <c r="B18" s="11">
        <v>9002</v>
      </c>
      <c r="C18" s="11">
        <v>1902</v>
      </c>
      <c r="D18" s="12">
        <f t="shared" si="0"/>
        <v>0.21128638080426571</v>
      </c>
      <c r="E18" s="13">
        <f t="shared" si="1"/>
        <v>16</v>
      </c>
      <c r="F18" s="11">
        <v>117</v>
      </c>
      <c r="G18" s="12">
        <f t="shared" si="2"/>
        <v>6.1514195583596214E-2</v>
      </c>
      <c r="H18" s="13">
        <f t="shared" si="3"/>
        <v>15</v>
      </c>
      <c r="I18" s="12">
        <f t="shared" si="4"/>
        <v>1.2997111752943791E-2</v>
      </c>
      <c r="J18" s="13">
        <f t="shared" si="5"/>
        <v>15</v>
      </c>
      <c r="K18" s="11">
        <v>34</v>
      </c>
      <c r="L18" s="12">
        <f t="shared" si="6"/>
        <v>3.7769384581204176E-3</v>
      </c>
      <c r="M18" s="14">
        <f t="shared" si="7"/>
        <v>11</v>
      </c>
      <c r="N18" s="12">
        <f t="shared" si="8"/>
        <v>0.29059829059829062</v>
      </c>
      <c r="O18" s="14">
        <v>10</v>
      </c>
      <c r="P18" s="15">
        <v>1</v>
      </c>
      <c r="Q18" s="11">
        <f t="shared" si="9"/>
        <v>9002</v>
      </c>
      <c r="R18" s="12">
        <f t="shared" si="10"/>
        <v>3.9182913081138492E-2</v>
      </c>
      <c r="S18" s="16">
        <f t="shared" si="11"/>
        <v>3.9182913081138492E-2</v>
      </c>
      <c r="T18" s="14">
        <f t="shared" si="12"/>
        <v>22</v>
      </c>
      <c r="U18" s="17">
        <v>3</v>
      </c>
      <c r="V18" s="13">
        <f t="shared" si="13"/>
        <v>5</v>
      </c>
      <c r="W18" s="18">
        <f t="shared" si="14"/>
        <v>94</v>
      </c>
      <c r="X18" s="29">
        <v>13</v>
      </c>
    </row>
    <row r="19" spans="1:24" s="3" customFormat="1" ht="37.5" customHeight="1" x14ac:dyDescent="0.25">
      <c r="A19" s="40" t="s">
        <v>21</v>
      </c>
      <c r="B19" s="11">
        <v>59537</v>
      </c>
      <c r="C19" s="11">
        <v>9710</v>
      </c>
      <c r="D19" s="12">
        <f t="shared" si="0"/>
        <v>0.16309185884408015</v>
      </c>
      <c r="E19" s="13">
        <f t="shared" si="1"/>
        <v>5</v>
      </c>
      <c r="F19" s="11">
        <v>568</v>
      </c>
      <c r="G19" s="12">
        <f t="shared" si="2"/>
        <v>5.8496395468589084E-2</v>
      </c>
      <c r="H19" s="13">
        <f t="shared" si="3"/>
        <v>12</v>
      </c>
      <c r="I19" s="12">
        <f t="shared" si="4"/>
        <v>9.5402858726506209E-3</v>
      </c>
      <c r="J19" s="13">
        <f t="shared" si="5"/>
        <v>8</v>
      </c>
      <c r="K19" s="11">
        <v>431</v>
      </c>
      <c r="L19" s="12">
        <f t="shared" si="6"/>
        <v>7.2391957942120029E-3</v>
      </c>
      <c r="M19" s="14">
        <f t="shared" si="7"/>
        <v>21</v>
      </c>
      <c r="N19" s="12">
        <f t="shared" si="8"/>
        <v>0.75880281690140849</v>
      </c>
      <c r="O19" s="14">
        <v>23</v>
      </c>
      <c r="P19" s="15">
        <v>3</v>
      </c>
      <c r="Q19" s="11">
        <f t="shared" si="9"/>
        <v>19846</v>
      </c>
      <c r="R19" s="12">
        <f t="shared" si="10"/>
        <v>8.6383480671881188E-2</v>
      </c>
      <c r="S19" s="16">
        <f t="shared" si="11"/>
        <v>8.6383480671881188E-2</v>
      </c>
      <c r="T19" s="14">
        <f t="shared" si="12"/>
        <v>2</v>
      </c>
      <c r="U19" s="17">
        <v>40</v>
      </c>
      <c r="V19" s="13">
        <f t="shared" si="13"/>
        <v>22</v>
      </c>
      <c r="W19" s="18">
        <f t="shared" si="14"/>
        <v>93</v>
      </c>
      <c r="X19" s="29">
        <v>14</v>
      </c>
    </row>
    <row r="20" spans="1:24" s="3" customFormat="1" ht="37.5" customHeight="1" x14ac:dyDescent="0.25">
      <c r="A20" s="40" t="s">
        <v>32</v>
      </c>
      <c r="B20" s="11">
        <v>8424</v>
      </c>
      <c r="C20" s="11">
        <v>1722</v>
      </c>
      <c r="D20" s="12">
        <f t="shared" si="0"/>
        <v>0.20441595441595442</v>
      </c>
      <c r="E20" s="13">
        <f t="shared" si="1"/>
        <v>14</v>
      </c>
      <c r="F20" s="11">
        <v>139</v>
      </c>
      <c r="G20" s="12">
        <f t="shared" si="2"/>
        <v>8.0720092915214869E-2</v>
      </c>
      <c r="H20" s="13">
        <f t="shared" si="3"/>
        <v>21</v>
      </c>
      <c r="I20" s="12">
        <f t="shared" si="4"/>
        <v>1.6500474833808166E-2</v>
      </c>
      <c r="J20" s="13">
        <f t="shared" si="5"/>
        <v>20</v>
      </c>
      <c r="K20" s="11">
        <v>15</v>
      </c>
      <c r="L20" s="12">
        <f t="shared" si="6"/>
        <v>1.7806267806267807E-3</v>
      </c>
      <c r="M20" s="14">
        <f t="shared" si="7"/>
        <v>3</v>
      </c>
      <c r="N20" s="12">
        <f t="shared" si="8"/>
        <v>0.1079136690647482</v>
      </c>
      <c r="O20" s="14">
        <v>3</v>
      </c>
      <c r="P20" s="15">
        <v>1</v>
      </c>
      <c r="Q20" s="11">
        <f t="shared" si="9"/>
        <v>8424</v>
      </c>
      <c r="R20" s="12">
        <f t="shared" si="10"/>
        <v>3.666705840874368E-2</v>
      </c>
      <c r="S20" s="16">
        <f t="shared" si="11"/>
        <v>3.666705840874368E-2</v>
      </c>
      <c r="T20" s="14">
        <f t="shared" si="12"/>
        <v>25</v>
      </c>
      <c r="U20" s="17">
        <v>2</v>
      </c>
      <c r="V20" s="13">
        <f t="shared" si="13"/>
        <v>3</v>
      </c>
      <c r="W20" s="18">
        <f t="shared" si="14"/>
        <v>89</v>
      </c>
      <c r="X20" s="29">
        <v>15</v>
      </c>
    </row>
    <row r="21" spans="1:24" s="3" customFormat="1" ht="37.5" customHeight="1" x14ac:dyDescent="0.25">
      <c r="A21" s="40" t="s">
        <v>30</v>
      </c>
      <c r="B21" s="11">
        <v>69463</v>
      </c>
      <c r="C21" s="11">
        <v>9940</v>
      </c>
      <c r="D21" s="12">
        <f t="shared" si="0"/>
        <v>0.14309776427738508</v>
      </c>
      <c r="E21" s="13">
        <f t="shared" si="1"/>
        <v>3</v>
      </c>
      <c r="F21" s="11">
        <v>431</v>
      </c>
      <c r="G21" s="12">
        <f t="shared" si="2"/>
        <v>4.3360160965794765E-2</v>
      </c>
      <c r="H21" s="13">
        <f t="shared" si="3"/>
        <v>6</v>
      </c>
      <c r="I21" s="12">
        <f t="shared" si="4"/>
        <v>6.2047420929127739E-3</v>
      </c>
      <c r="J21" s="13">
        <f t="shared" si="5"/>
        <v>7</v>
      </c>
      <c r="K21" s="11">
        <v>356</v>
      </c>
      <c r="L21" s="12">
        <f t="shared" si="6"/>
        <v>5.1250305918258644E-3</v>
      </c>
      <c r="M21" s="14">
        <f t="shared" si="7"/>
        <v>16</v>
      </c>
      <c r="N21" s="12">
        <f t="shared" si="8"/>
        <v>0.82598607888631093</v>
      </c>
      <c r="O21" s="14">
        <v>24</v>
      </c>
      <c r="P21" s="15">
        <v>4</v>
      </c>
      <c r="Q21" s="11">
        <f t="shared" si="9"/>
        <v>17366</v>
      </c>
      <c r="R21" s="12">
        <f t="shared" si="10"/>
        <v>7.5588810105204518E-2</v>
      </c>
      <c r="S21" s="16">
        <f t="shared" si="11"/>
        <v>7.5588810105204518E-2</v>
      </c>
      <c r="T21" s="14">
        <f t="shared" si="12"/>
        <v>5</v>
      </c>
      <c r="U21" s="17">
        <v>64</v>
      </c>
      <c r="V21" s="13">
        <f t="shared" si="13"/>
        <v>24</v>
      </c>
      <c r="W21" s="18">
        <f t="shared" si="14"/>
        <v>85</v>
      </c>
      <c r="X21" s="29">
        <v>16</v>
      </c>
    </row>
    <row r="22" spans="1:24" s="3" customFormat="1" ht="37.5" customHeight="1" x14ac:dyDescent="0.25">
      <c r="A22" s="40" t="s">
        <v>33</v>
      </c>
      <c r="B22" s="11">
        <v>11481</v>
      </c>
      <c r="C22" s="11">
        <v>1976</v>
      </c>
      <c r="D22" s="12">
        <f t="shared" si="0"/>
        <v>0.17211044334117237</v>
      </c>
      <c r="E22" s="13">
        <f t="shared" si="1"/>
        <v>6</v>
      </c>
      <c r="F22" s="11">
        <v>114</v>
      </c>
      <c r="G22" s="12">
        <f t="shared" si="2"/>
        <v>5.7692307692307696E-2</v>
      </c>
      <c r="H22" s="13">
        <f t="shared" si="3"/>
        <v>11</v>
      </c>
      <c r="I22" s="12">
        <f t="shared" si="4"/>
        <v>9.9294486542984058E-3</v>
      </c>
      <c r="J22" s="13">
        <f t="shared" si="5"/>
        <v>11</v>
      </c>
      <c r="K22" s="11">
        <v>22</v>
      </c>
      <c r="L22" s="12">
        <f t="shared" si="6"/>
        <v>1.9162093894260082E-3</v>
      </c>
      <c r="M22" s="14">
        <f t="shared" si="7"/>
        <v>4</v>
      </c>
      <c r="N22" s="12">
        <f t="shared" si="8"/>
        <v>0.19298245614035087</v>
      </c>
      <c r="O22" s="14">
        <v>5</v>
      </c>
      <c r="P22" s="15">
        <v>1</v>
      </c>
      <c r="Q22" s="11">
        <f t="shared" si="9"/>
        <v>11481</v>
      </c>
      <c r="R22" s="12">
        <f t="shared" si="10"/>
        <v>4.997323095807054E-2</v>
      </c>
      <c r="S22" s="16">
        <f t="shared" si="11"/>
        <v>4.997323095807054E-2</v>
      </c>
      <c r="T22" s="14">
        <f t="shared" si="12"/>
        <v>14</v>
      </c>
      <c r="U22" s="17">
        <v>70</v>
      </c>
      <c r="V22" s="13">
        <f t="shared" si="13"/>
        <v>25</v>
      </c>
      <c r="W22" s="18">
        <f t="shared" si="14"/>
        <v>76</v>
      </c>
      <c r="X22" s="29">
        <v>17</v>
      </c>
    </row>
    <row r="23" spans="1:24" s="3" customFormat="1" ht="37.5" customHeight="1" x14ac:dyDescent="0.25">
      <c r="A23" s="40" t="s">
        <v>20</v>
      </c>
      <c r="B23" s="11">
        <v>13215</v>
      </c>
      <c r="C23" s="11">
        <v>2406</v>
      </c>
      <c r="D23" s="12">
        <f t="shared" si="0"/>
        <v>0.18206583427922815</v>
      </c>
      <c r="E23" s="13">
        <f t="shared" si="1"/>
        <v>7</v>
      </c>
      <c r="F23" s="11">
        <v>182</v>
      </c>
      <c r="G23" s="12">
        <f t="shared" si="2"/>
        <v>7.564422277639235E-2</v>
      </c>
      <c r="H23" s="13">
        <f t="shared" si="3"/>
        <v>19</v>
      </c>
      <c r="I23" s="12">
        <f t="shared" si="4"/>
        <v>1.3772228528187665E-2</v>
      </c>
      <c r="J23" s="13">
        <f t="shared" si="5"/>
        <v>17</v>
      </c>
      <c r="K23" s="11">
        <v>19</v>
      </c>
      <c r="L23" s="12">
        <f t="shared" si="6"/>
        <v>1.4377601210745364E-3</v>
      </c>
      <c r="M23" s="14">
        <f t="shared" si="7"/>
        <v>2</v>
      </c>
      <c r="N23" s="12">
        <f t="shared" si="8"/>
        <v>0.1043956043956044</v>
      </c>
      <c r="O23" s="14">
        <v>2</v>
      </c>
      <c r="P23" s="15">
        <v>1</v>
      </c>
      <c r="Q23" s="11">
        <f t="shared" si="9"/>
        <v>13215</v>
      </c>
      <c r="R23" s="12">
        <f t="shared" si="10"/>
        <v>5.752079497525496E-2</v>
      </c>
      <c r="S23" s="16">
        <f t="shared" si="11"/>
        <v>5.752079497525496E-2</v>
      </c>
      <c r="T23" s="14">
        <f t="shared" si="12"/>
        <v>11</v>
      </c>
      <c r="U23" s="17">
        <v>26</v>
      </c>
      <c r="V23" s="13">
        <f t="shared" si="13"/>
        <v>18</v>
      </c>
      <c r="W23" s="18">
        <f t="shared" si="14"/>
        <v>76</v>
      </c>
      <c r="X23" s="29">
        <v>18</v>
      </c>
    </row>
    <row r="24" spans="1:24" s="3" customFormat="1" ht="37.5" customHeight="1" x14ac:dyDescent="0.25">
      <c r="A24" s="40" t="s">
        <v>19</v>
      </c>
      <c r="B24" s="11">
        <v>12719</v>
      </c>
      <c r="C24" s="11">
        <v>1621</v>
      </c>
      <c r="D24" s="12">
        <f t="shared" si="0"/>
        <v>0.12744712634641089</v>
      </c>
      <c r="E24" s="13">
        <f t="shared" si="1"/>
        <v>1</v>
      </c>
      <c r="F24" s="11">
        <v>64</v>
      </c>
      <c r="G24" s="12">
        <f t="shared" si="2"/>
        <v>3.9481801357186923E-2</v>
      </c>
      <c r="H24" s="13">
        <f t="shared" si="3"/>
        <v>5</v>
      </c>
      <c r="I24" s="12">
        <f t="shared" si="4"/>
        <v>5.0318421259532981E-3</v>
      </c>
      <c r="J24" s="13">
        <f t="shared" si="5"/>
        <v>4</v>
      </c>
      <c r="K24" s="11">
        <v>60</v>
      </c>
      <c r="L24" s="12">
        <f t="shared" si="6"/>
        <v>4.7173519930812169E-3</v>
      </c>
      <c r="M24" s="14">
        <f t="shared" si="7"/>
        <v>12</v>
      </c>
      <c r="N24" s="12">
        <f t="shared" si="8"/>
        <v>0.9375</v>
      </c>
      <c r="O24" s="14">
        <v>26</v>
      </c>
      <c r="P24" s="15">
        <v>1.25</v>
      </c>
      <c r="Q24" s="11">
        <f t="shared" si="9"/>
        <v>10176</v>
      </c>
      <c r="R24" s="12">
        <f t="shared" si="10"/>
        <v>4.4292970841331401E-2</v>
      </c>
      <c r="S24" s="16">
        <f t="shared" si="11"/>
        <v>4.4292970841331401E-2</v>
      </c>
      <c r="T24" s="14">
        <f t="shared" si="12"/>
        <v>20</v>
      </c>
      <c r="U24" s="17">
        <v>3</v>
      </c>
      <c r="V24" s="13">
        <f t="shared" si="13"/>
        <v>5</v>
      </c>
      <c r="W24" s="18">
        <f t="shared" si="14"/>
        <v>73</v>
      </c>
      <c r="X24" s="29">
        <v>19</v>
      </c>
    </row>
    <row r="25" spans="1:24" s="3" customFormat="1" ht="37.5" customHeight="1" x14ac:dyDescent="0.25">
      <c r="A25" s="40" t="s">
        <v>15</v>
      </c>
      <c r="B25" s="11">
        <v>14749</v>
      </c>
      <c r="C25" s="11">
        <v>3022</v>
      </c>
      <c r="D25" s="12">
        <f t="shared" si="0"/>
        <v>0.204895247135399</v>
      </c>
      <c r="E25" s="13">
        <f t="shared" si="1"/>
        <v>15</v>
      </c>
      <c r="F25" s="11">
        <v>44</v>
      </c>
      <c r="G25" s="12">
        <f t="shared" si="2"/>
        <v>1.455989410986102E-2</v>
      </c>
      <c r="H25" s="13">
        <f t="shared" si="3"/>
        <v>1</v>
      </c>
      <c r="I25" s="12">
        <f t="shared" si="4"/>
        <v>2.9832531019052138E-3</v>
      </c>
      <c r="J25" s="13">
        <f t="shared" si="5"/>
        <v>1</v>
      </c>
      <c r="K25" s="11">
        <v>33</v>
      </c>
      <c r="L25" s="12">
        <f t="shared" si="6"/>
        <v>2.2374398264289105E-3</v>
      </c>
      <c r="M25" s="14">
        <f t="shared" si="7"/>
        <v>5</v>
      </c>
      <c r="N25" s="12">
        <f t="shared" si="8"/>
        <v>0.75</v>
      </c>
      <c r="O25" s="14">
        <v>21</v>
      </c>
      <c r="P25" s="15">
        <v>1</v>
      </c>
      <c r="Q25" s="11">
        <f t="shared" si="9"/>
        <v>14749</v>
      </c>
      <c r="R25" s="12">
        <f t="shared" si="10"/>
        <v>6.4197821043513834E-2</v>
      </c>
      <c r="S25" s="16">
        <f t="shared" si="11"/>
        <v>6.4197821043513834E-2</v>
      </c>
      <c r="T25" s="14">
        <f t="shared" si="12"/>
        <v>9</v>
      </c>
      <c r="U25" s="17">
        <v>21</v>
      </c>
      <c r="V25" s="13">
        <f t="shared" si="13"/>
        <v>17</v>
      </c>
      <c r="W25" s="18">
        <f t="shared" si="14"/>
        <v>69</v>
      </c>
      <c r="X25" s="29">
        <v>20</v>
      </c>
    </row>
    <row r="26" spans="1:24" s="3" customFormat="1" ht="37.5" customHeight="1" x14ac:dyDescent="0.25">
      <c r="A26" s="40" t="s">
        <v>36</v>
      </c>
      <c r="B26" s="11">
        <v>4520</v>
      </c>
      <c r="C26" s="11">
        <v>839</v>
      </c>
      <c r="D26" s="12">
        <f t="shared" si="0"/>
        <v>0.18561946902654866</v>
      </c>
      <c r="E26" s="13">
        <f t="shared" si="1"/>
        <v>10</v>
      </c>
      <c r="F26" s="11">
        <v>44</v>
      </c>
      <c r="G26" s="12">
        <f t="shared" si="2"/>
        <v>5.2443384982121574E-2</v>
      </c>
      <c r="H26" s="13">
        <f t="shared" si="3"/>
        <v>10</v>
      </c>
      <c r="I26" s="12">
        <f t="shared" si="4"/>
        <v>9.7345132743362831E-3</v>
      </c>
      <c r="J26" s="13">
        <f t="shared" si="5"/>
        <v>9</v>
      </c>
      <c r="K26" s="11">
        <v>25</v>
      </c>
      <c r="L26" s="12">
        <f t="shared" si="6"/>
        <v>5.5309734513274336E-3</v>
      </c>
      <c r="M26" s="14">
        <f t="shared" si="7"/>
        <v>19</v>
      </c>
      <c r="N26" s="12">
        <f t="shared" si="8"/>
        <v>0.56818181818181823</v>
      </c>
      <c r="O26" s="14">
        <v>17</v>
      </c>
      <c r="P26" s="15">
        <v>0</v>
      </c>
      <c r="Q26" s="11">
        <f t="shared" si="9"/>
        <v>0</v>
      </c>
      <c r="R26" s="12">
        <f t="shared" si="10"/>
        <v>0</v>
      </c>
      <c r="S26" s="16">
        <f t="shared" si="11"/>
        <v>1</v>
      </c>
      <c r="T26" s="14">
        <f t="shared" si="12"/>
        <v>0</v>
      </c>
      <c r="U26" s="17">
        <v>0</v>
      </c>
      <c r="V26" s="13">
        <v>0</v>
      </c>
      <c r="W26" s="18">
        <f t="shared" si="14"/>
        <v>65</v>
      </c>
      <c r="X26" s="29">
        <v>22</v>
      </c>
    </row>
    <row r="27" spans="1:24" s="3" customFormat="1" ht="37.5" customHeight="1" x14ac:dyDescent="0.25">
      <c r="A27" s="40" t="s">
        <v>34</v>
      </c>
      <c r="B27" s="11">
        <v>9177</v>
      </c>
      <c r="C27" s="11">
        <v>1717</v>
      </c>
      <c r="D27" s="12">
        <f t="shared" si="0"/>
        <v>0.18709818023319166</v>
      </c>
      <c r="E27" s="13">
        <f t="shared" si="1"/>
        <v>11</v>
      </c>
      <c r="F27" s="11">
        <v>40</v>
      </c>
      <c r="G27" s="12">
        <f t="shared" si="2"/>
        <v>2.3296447291788001E-2</v>
      </c>
      <c r="H27" s="13">
        <f t="shared" si="3"/>
        <v>3</v>
      </c>
      <c r="I27" s="12">
        <f t="shared" si="4"/>
        <v>4.3587228941920015E-3</v>
      </c>
      <c r="J27" s="13">
        <f t="shared" si="5"/>
        <v>2</v>
      </c>
      <c r="K27" s="11">
        <v>27</v>
      </c>
      <c r="L27" s="12">
        <f t="shared" si="6"/>
        <v>2.9421379535796012E-3</v>
      </c>
      <c r="M27" s="14">
        <f t="shared" si="7"/>
        <v>9</v>
      </c>
      <c r="N27" s="12">
        <f t="shared" si="8"/>
        <v>0.67500000000000004</v>
      </c>
      <c r="O27" s="14">
        <v>19</v>
      </c>
      <c r="P27" s="15">
        <v>1</v>
      </c>
      <c r="Q27" s="11">
        <f t="shared" si="9"/>
        <v>9177</v>
      </c>
      <c r="R27" s="12">
        <f t="shared" si="10"/>
        <v>3.9944633786448337E-2</v>
      </c>
      <c r="S27" s="16">
        <f t="shared" si="11"/>
        <v>3.9944633786448337E-2</v>
      </c>
      <c r="T27" s="14">
        <f t="shared" si="12"/>
        <v>21</v>
      </c>
      <c r="U27" s="17">
        <v>0</v>
      </c>
      <c r="V27" s="13">
        <v>0</v>
      </c>
      <c r="W27" s="18">
        <f t="shared" si="14"/>
        <v>65</v>
      </c>
      <c r="X27" s="29">
        <v>22</v>
      </c>
    </row>
    <row r="28" spans="1:24" s="3" customFormat="1" ht="37.5" customHeight="1" x14ac:dyDescent="0.25">
      <c r="A28" s="40" t="s">
        <v>27</v>
      </c>
      <c r="B28" s="11">
        <v>19280</v>
      </c>
      <c r="C28" s="11">
        <v>2992</v>
      </c>
      <c r="D28" s="12">
        <f t="shared" si="0"/>
        <v>0.15518672199170125</v>
      </c>
      <c r="E28" s="13">
        <f t="shared" si="1"/>
        <v>4</v>
      </c>
      <c r="F28" s="11">
        <v>223</v>
      </c>
      <c r="G28" s="12">
        <f t="shared" si="2"/>
        <v>7.4532085561497333E-2</v>
      </c>
      <c r="H28" s="13">
        <f t="shared" si="3"/>
        <v>18</v>
      </c>
      <c r="I28" s="12">
        <f t="shared" si="4"/>
        <v>1.1566390041493776E-2</v>
      </c>
      <c r="J28" s="13">
        <f t="shared" si="5"/>
        <v>13</v>
      </c>
      <c r="K28" s="11">
        <v>48</v>
      </c>
      <c r="L28" s="12">
        <f t="shared" si="6"/>
        <v>2.4896265560165973E-3</v>
      </c>
      <c r="M28" s="14">
        <f t="shared" si="7"/>
        <v>8</v>
      </c>
      <c r="N28" s="12">
        <f t="shared" si="8"/>
        <v>0.21524663677130046</v>
      </c>
      <c r="O28" s="14">
        <v>6</v>
      </c>
      <c r="P28" s="15">
        <v>1</v>
      </c>
      <c r="Q28" s="11">
        <f t="shared" si="9"/>
        <v>19280</v>
      </c>
      <c r="R28" s="12">
        <f t="shared" si="10"/>
        <v>8.3919858276421913E-2</v>
      </c>
      <c r="S28" s="16">
        <f t="shared" si="11"/>
        <v>8.3919858276421913E-2</v>
      </c>
      <c r="T28" s="14">
        <f t="shared" si="12"/>
        <v>3</v>
      </c>
      <c r="U28" s="17">
        <v>8</v>
      </c>
      <c r="V28" s="13">
        <f>RANK(U28,U:U,1)</f>
        <v>10</v>
      </c>
      <c r="W28" s="18">
        <f t="shared" si="14"/>
        <v>62</v>
      </c>
      <c r="X28" s="29">
        <v>23</v>
      </c>
    </row>
    <row r="29" spans="1:24" s="3" customFormat="1" ht="37.5" customHeight="1" x14ac:dyDescent="0.25">
      <c r="A29" s="40" t="s">
        <v>14</v>
      </c>
      <c r="B29" s="11">
        <v>13173</v>
      </c>
      <c r="C29" s="11">
        <v>2668</v>
      </c>
      <c r="D29" s="12">
        <f t="shared" si="0"/>
        <v>0.20253548925833142</v>
      </c>
      <c r="E29" s="13">
        <f t="shared" si="1"/>
        <v>13</v>
      </c>
      <c r="F29" s="11">
        <v>62</v>
      </c>
      <c r="G29" s="12">
        <f t="shared" si="2"/>
        <v>2.3238380809595203E-2</v>
      </c>
      <c r="H29" s="13">
        <f t="shared" si="3"/>
        <v>2</v>
      </c>
      <c r="I29" s="12">
        <f t="shared" si="4"/>
        <v>4.7065968268427847E-3</v>
      </c>
      <c r="J29" s="13">
        <f t="shared" si="5"/>
        <v>3</v>
      </c>
      <c r="K29" s="11">
        <v>32</v>
      </c>
      <c r="L29" s="12">
        <f t="shared" si="6"/>
        <v>2.4292112654672438E-3</v>
      </c>
      <c r="M29" s="14">
        <f t="shared" si="7"/>
        <v>7</v>
      </c>
      <c r="N29" s="12">
        <f t="shared" si="8"/>
        <v>0.5161290322580645</v>
      </c>
      <c r="O29" s="14">
        <v>16</v>
      </c>
      <c r="P29" s="15">
        <v>1</v>
      </c>
      <c r="Q29" s="11">
        <f t="shared" si="9"/>
        <v>13173</v>
      </c>
      <c r="R29" s="12">
        <f t="shared" si="10"/>
        <v>5.7337982005980594E-2</v>
      </c>
      <c r="S29" s="16">
        <f t="shared" si="11"/>
        <v>5.7337982005980594E-2</v>
      </c>
      <c r="T29" s="14">
        <f t="shared" si="12"/>
        <v>12</v>
      </c>
      <c r="U29" s="17">
        <v>6</v>
      </c>
      <c r="V29" s="13">
        <f>RANK(U29,U:U,1)</f>
        <v>8</v>
      </c>
      <c r="W29" s="18">
        <f t="shared" si="14"/>
        <v>61</v>
      </c>
      <c r="X29" s="29">
        <v>24</v>
      </c>
    </row>
    <row r="30" spans="1:24" s="3" customFormat="1" ht="37.5" customHeight="1" x14ac:dyDescent="0.25">
      <c r="A30" s="40" t="s">
        <v>17</v>
      </c>
      <c r="B30" s="11">
        <v>17219</v>
      </c>
      <c r="C30" s="11">
        <v>2390</v>
      </c>
      <c r="D30" s="12">
        <f t="shared" si="0"/>
        <v>0.13880016261106917</v>
      </c>
      <c r="E30" s="13">
        <f t="shared" si="1"/>
        <v>2</v>
      </c>
      <c r="F30" s="11">
        <v>106</v>
      </c>
      <c r="G30" s="12">
        <f t="shared" si="2"/>
        <v>4.4351464435146447E-2</v>
      </c>
      <c r="H30" s="13">
        <f t="shared" si="3"/>
        <v>9</v>
      </c>
      <c r="I30" s="12">
        <f t="shared" si="4"/>
        <v>6.1559904756373776E-3</v>
      </c>
      <c r="J30" s="13">
        <f t="shared" si="5"/>
        <v>6</v>
      </c>
      <c r="K30" s="11">
        <v>39</v>
      </c>
      <c r="L30" s="12">
        <f t="shared" si="6"/>
        <v>2.2649398919797896E-3</v>
      </c>
      <c r="M30" s="14">
        <f t="shared" si="7"/>
        <v>6</v>
      </c>
      <c r="N30" s="12">
        <f t="shared" si="8"/>
        <v>0.36792452830188677</v>
      </c>
      <c r="O30" s="14">
        <v>11</v>
      </c>
      <c r="P30" s="15">
        <v>1</v>
      </c>
      <c r="Q30" s="11">
        <f t="shared" si="9"/>
        <v>17219</v>
      </c>
      <c r="R30" s="12">
        <f t="shared" si="10"/>
        <v>7.4948964712744245E-2</v>
      </c>
      <c r="S30" s="16">
        <f t="shared" si="11"/>
        <v>7.4948964712744245E-2</v>
      </c>
      <c r="T30" s="14">
        <f t="shared" si="12"/>
        <v>6</v>
      </c>
      <c r="U30" s="17">
        <v>15</v>
      </c>
      <c r="V30" s="13">
        <f>RANK(U30,U:U,1)</f>
        <v>12</v>
      </c>
      <c r="W30" s="18">
        <f t="shared" si="14"/>
        <v>52</v>
      </c>
      <c r="X30" s="29">
        <v>25</v>
      </c>
    </row>
    <row r="31" spans="1:24" s="3" customFormat="1" ht="37.5" customHeight="1" x14ac:dyDescent="0.25">
      <c r="A31" s="40" t="s">
        <v>13</v>
      </c>
      <c r="B31" s="11">
        <v>16732</v>
      </c>
      <c r="C31" s="11">
        <v>3744</v>
      </c>
      <c r="D31" s="12">
        <f t="shared" si="0"/>
        <v>0.22376284962945256</v>
      </c>
      <c r="E31" s="13">
        <f t="shared" si="1"/>
        <v>20</v>
      </c>
      <c r="F31" s="11">
        <v>164</v>
      </c>
      <c r="G31" s="12">
        <f t="shared" si="2"/>
        <v>4.38034188034188E-2</v>
      </c>
      <c r="H31" s="13">
        <f t="shared" si="3"/>
        <v>8</v>
      </c>
      <c r="I31" s="12">
        <f t="shared" si="4"/>
        <v>9.8015778149653354E-3</v>
      </c>
      <c r="J31" s="13">
        <f t="shared" si="5"/>
        <v>10</v>
      </c>
      <c r="K31" s="11">
        <v>5</v>
      </c>
      <c r="L31" s="12">
        <f t="shared" si="6"/>
        <v>2.9882859191967485E-4</v>
      </c>
      <c r="M31" s="14">
        <f t="shared" si="7"/>
        <v>1</v>
      </c>
      <c r="N31" s="12">
        <f t="shared" si="8"/>
        <v>3.048780487804878E-2</v>
      </c>
      <c r="O31" s="14">
        <v>1</v>
      </c>
      <c r="P31" s="15">
        <v>1</v>
      </c>
      <c r="Q31" s="11">
        <f t="shared" si="9"/>
        <v>16732</v>
      </c>
      <c r="R31" s="12">
        <f t="shared" si="10"/>
        <v>7.2829204807110554E-2</v>
      </c>
      <c r="S31" s="16">
        <f t="shared" si="11"/>
        <v>7.2829204807110554E-2</v>
      </c>
      <c r="T31" s="14">
        <f t="shared" si="12"/>
        <v>8</v>
      </c>
      <c r="U31" s="17">
        <v>2</v>
      </c>
      <c r="V31" s="13">
        <f>RANK(U31,U:U,1)</f>
        <v>3</v>
      </c>
      <c r="W31" s="18">
        <f t="shared" si="14"/>
        <v>51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50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48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55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6:X31">
    <sortCondition descending="1" ref="W6:W31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1 полугодие 2023 год </vt:lpstr>
      <vt:lpstr>'за 1 полугодие 2023 год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User2</cp:lastModifiedBy>
  <cp:lastPrinted>2023-07-25T05:53:05Z</cp:lastPrinted>
  <dcterms:created xsi:type="dcterms:W3CDTF">2018-01-31T13:19:11Z</dcterms:created>
  <dcterms:modified xsi:type="dcterms:W3CDTF">2023-07-27T06:27:39Z</dcterms:modified>
</cp:coreProperties>
</file>